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6465" yWindow="0" windowWidth="14025" windowHeight="6930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/>
  <c r="R46"/>
  <c r="Q46"/>
  <c r="P46"/>
  <c r="O46"/>
  <c r="N46"/>
  <c r="M46"/>
  <c r="L46"/>
  <c r="K46"/>
  <c r="J46"/>
  <c r="I46"/>
  <c r="H46"/>
  <c r="G46"/>
  <c r="F46"/>
  <c r="S45"/>
  <c r="R45"/>
  <c r="Q45"/>
  <c r="P45"/>
  <c r="O45"/>
  <c r="N45"/>
  <c r="M45"/>
  <c r="L45"/>
  <c r="K45"/>
  <c r="J45"/>
  <c r="I45"/>
  <c r="H45"/>
  <c r="G45"/>
  <c r="F45"/>
  <c r="S44"/>
  <c r="R44"/>
  <c r="Q44"/>
  <c r="P44"/>
  <c r="O44"/>
  <c r="N44"/>
  <c r="M44"/>
  <c r="L44"/>
  <c r="K44"/>
  <c r="J44"/>
  <c r="I44"/>
  <c r="H44"/>
  <c r="G44"/>
  <c r="F44"/>
  <c r="S43"/>
  <c r="R43"/>
  <c r="Q43"/>
  <c r="P43"/>
  <c r="O43"/>
  <c r="N43"/>
  <c r="M43"/>
  <c r="L43"/>
  <c r="K43"/>
  <c r="J43"/>
  <c r="I43"/>
  <c r="H43"/>
  <c r="G43"/>
  <c r="F43"/>
  <c r="S42"/>
  <c r="R42"/>
  <c r="Q42"/>
  <c r="P42"/>
  <c r="O42"/>
  <c r="N42"/>
  <c r="M42"/>
  <c r="L42"/>
  <c r="K42"/>
  <c r="J42"/>
  <c r="I42"/>
  <c r="H42"/>
  <c r="G42"/>
  <c r="F42"/>
  <c r="S41"/>
  <c r="R41"/>
  <c r="Q41"/>
  <c r="P41"/>
  <c r="O41"/>
  <c r="N41"/>
  <c r="M41"/>
  <c r="L41"/>
  <c r="K41"/>
  <c r="J41"/>
  <c r="I41"/>
  <c r="H41"/>
  <c r="G41"/>
  <c r="F41"/>
  <c r="S40"/>
  <c r="R40"/>
  <c r="Q40"/>
  <c r="P40"/>
  <c r="O40"/>
  <c r="N40"/>
  <c r="M40"/>
  <c r="L40"/>
  <c r="K40"/>
  <c r="J40"/>
  <c r="I40"/>
  <c r="H40"/>
  <c r="G40"/>
  <c r="F40"/>
  <c r="S39"/>
  <c r="R39"/>
  <c r="Q39"/>
  <c r="P39"/>
  <c r="O39"/>
  <c r="N39"/>
  <c r="M39"/>
  <c r="L39"/>
  <c r="K39"/>
  <c r="J39"/>
  <c r="I39"/>
  <c r="H39"/>
  <c r="G39"/>
  <c r="F39"/>
  <c r="S38"/>
  <c r="R38"/>
  <c r="Q38"/>
  <c r="P38"/>
  <c r="O38"/>
  <c r="N38"/>
  <c r="M38"/>
  <c r="L38"/>
  <c r="K38"/>
  <c r="J38"/>
  <c r="I38"/>
  <c r="H38"/>
  <c r="G38"/>
  <c r="F38"/>
  <c r="S37"/>
  <c r="R37"/>
  <c r="Q37"/>
  <c r="P37"/>
  <c r="O37"/>
  <c r="N37"/>
  <c r="M37"/>
  <c r="L37"/>
  <c r="K37"/>
  <c r="J37"/>
  <c r="I37"/>
  <c r="H37"/>
  <c r="G37"/>
  <c r="F37"/>
  <c r="S36"/>
  <c r="R36"/>
  <c r="Q36"/>
  <c r="P36"/>
  <c r="O36"/>
  <c r="N36"/>
  <c r="M36"/>
  <c r="L36"/>
  <c r="K36"/>
  <c r="J36"/>
  <c r="I36"/>
  <c r="H36"/>
  <c r="G36"/>
  <c r="F36"/>
  <c r="S35"/>
  <c r="R35"/>
  <c r="Q35"/>
  <c r="P35"/>
  <c r="O35"/>
  <c r="N35"/>
  <c r="M35"/>
  <c r="L35"/>
  <c r="K35"/>
  <c r="J35"/>
  <c r="I35"/>
  <c r="H35"/>
  <c r="G35"/>
  <c r="F35"/>
  <c r="S34"/>
  <c r="R34"/>
  <c r="Q34"/>
  <c r="P34"/>
  <c r="O34"/>
  <c r="N34"/>
  <c r="M34"/>
  <c r="L34"/>
  <c r="K34"/>
  <c r="J34"/>
  <c r="I34"/>
  <c r="H34"/>
  <c r="G34"/>
  <c r="F34"/>
  <c r="S33"/>
  <c r="R33"/>
  <c r="Q33"/>
  <c r="P33"/>
  <c r="O33"/>
  <c r="N33"/>
  <c r="M33"/>
  <c r="L33"/>
  <c r="K33"/>
  <c r="J33"/>
  <c r="I33"/>
  <c r="H33"/>
  <c r="G33"/>
  <c r="F33"/>
  <c r="S32"/>
  <c r="R32"/>
  <c r="Q32"/>
  <c r="P32"/>
  <c r="O32"/>
  <c r="N32"/>
  <c r="M32"/>
  <c r="L32"/>
  <c r="K32"/>
  <c r="J32"/>
  <c r="I32"/>
  <c r="H32"/>
  <c r="G32"/>
  <c r="F32"/>
  <c r="S31"/>
  <c r="R31"/>
  <c r="Q31"/>
  <c r="P31"/>
  <c r="O31"/>
  <c r="N31"/>
  <c r="M31"/>
  <c r="L31"/>
  <c r="K31"/>
  <c r="J31"/>
  <c r="I31"/>
  <c r="H31"/>
  <c r="G31"/>
  <c r="F31"/>
  <c r="S30"/>
  <c r="R30"/>
  <c r="Q30"/>
  <c r="P30"/>
  <c r="O30"/>
  <c r="N30"/>
  <c r="M30"/>
  <c r="L30"/>
  <c r="K30"/>
  <c r="J30"/>
  <c r="I30"/>
  <c r="H30"/>
  <c r="G30"/>
  <c r="F30"/>
  <c r="S29"/>
  <c r="R29"/>
  <c r="Q29"/>
  <c r="P29"/>
  <c r="O29"/>
  <c r="N29"/>
  <c r="M29"/>
  <c r="L29"/>
  <c r="K29"/>
  <c r="J29"/>
  <c r="I29"/>
  <c r="H29"/>
  <c r="G29"/>
  <c r="F29"/>
  <c r="S28"/>
  <c r="R28"/>
  <c r="Q28"/>
  <c r="P28"/>
  <c r="O28"/>
  <c r="N28"/>
  <c r="M28"/>
  <c r="L28"/>
  <c r="K28"/>
  <c r="J28"/>
  <c r="I28"/>
  <c r="H28"/>
  <c r="G28"/>
  <c r="F28"/>
  <c r="S27"/>
  <c r="R27"/>
  <c r="Q27"/>
  <c r="P27"/>
  <c r="O27"/>
  <c r="N27"/>
  <c r="M27"/>
  <c r="L27"/>
  <c r="K27"/>
  <c r="J27"/>
  <c r="I27"/>
  <c r="H27"/>
  <c r="G27"/>
  <c r="F27"/>
  <c r="S26"/>
  <c r="R26"/>
  <c r="Q26"/>
  <c r="P26"/>
  <c r="O26"/>
  <c r="N26"/>
  <c r="M26"/>
  <c r="L26"/>
  <c r="K26"/>
  <c r="J26"/>
  <c r="I26"/>
  <c r="H26"/>
  <c r="G26"/>
  <c r="F26"/>
  <c r="S25"/>
  <c r="R25"/>
  <c r="Q25"/>
  <c r="P25"/>
  <c r="O25"/>
  <c r="N25"/>
  <c r="M25"/>
  <c r="L25"/>
  <c r="K25"/>
  <c r="J25"/>
  <c r="I25"/>
  <c r="H25"/>
  <c r="G25"/>
  <c r="F25"/>
  <c r="S24"/>
  <c r="R24"/>
  <c r="Q24"/>
  <c r="P24"/>
  <c r="O24"/>
  <c r="N24"/>
  <c r="M24"/>
  <c r="L24"/>
  <c r="K24"/>
  <c r="J24"/>
  <c r="I24"/>
  <c r="H24"/>
  <c r="G24"/>
  <c r="F24"/>
  <c r="S23"/>
  <c r="R23"/>
  <c r="Q23"/>
  <c r="P23"/>
  <c r="O23"/>
  <c r="N23"/>
  <c r="M23"/>
  <c r="L23"/>
  <c r="K23"/>
  <c r="J23"/>
  <c r="I23"/>
  <c r="H23"/>
  <c r="G23"/>
  <c r="F23"/>
  <c r="S22"/>
  <c r="R22"/>
  <c r="Q22"/>
  <c r="P22"/>
  <c r="O22"/>
  <c r="N22"/>
  <c r="M22"/>
  <c r="L22"/>
  <c r="K22"/>
  <c r="J22"/>
  <c r="I22"/>
  <c r="H22"/>
  <c r="G22"/>
  <c r="F22"/>
  <c r="S21"/>
  <c r="R21"/>
  <c r="Q21"/>
  <c r="P21"/>
  <c r="O21"/>
  <c r="N21"/>
  <c r="M21"/>
  <c r="L21"/>
  <c r="K21"/>
  <c r="J21"/>
  <c r="I21"/>
  <c r="H21"/>
  <c r="G21"/>
  <c r="F21"/>
  <c r="S20"/>
  <c r="R20"/>
  <c r="Q20"/>
  <c r="P20"/>
  <c r="O20"/>
  <c r="N20"/>
  <c r="M20"/>
  <c r="L20"/>
  <c r="K20"/>
  <c r="J20"/>
  <c r="I20"/>
  <c r="H20"/>
  <c r="G20"/>
  <c r="F20"/>
  <c r="S19"/>
  <c r="R19"/>
  <c r="Q19"/>
  <c r="P19"/>
  <c r="O19"/>
  <c r="N19"/>
  <c r="M19"/>
  <c r="L19"/>
  <c r="K19"/>
  <c r="J19"/>
  <c r="I19"/>
  <c r="H19"/>
  <c r="G19"/>
  <c r="F19"/>
  <c r="S18"/>
  <c r="R18"/>
  <c r="Q18"/>
  <c r="P18"/>
  <c r="O18"/>
  <c r="N18"/>
  <c r="M18"/>
  <c r="L18"/>
  <c r="K18"/>
  <c r="J18"/>
  <c r="I18"/>
  <c r="H18"/>
  <c r="G18"/>
  <c r="F18"/>
  <c r="S17"/>
  <c r="R17"/>
  <c r="Q17"/>
  <c r="P17"/>
  <c r="O17"/>
  <c r="N17"/>
  <c r="M17"/>
  <c r="L17"/>
  <c r="K17"/>
  <c r="J17"/>
  <c r="I17"/>
  <c r="H17"/>
  <c r="G17"/>
  <c r="F17"/>
  <c r="S16"/>
  <c r="R16"/>
  <c r="Q16"/>
  <c r="P16"/>
  <c r="O16"/>
  <c r="N16"/>
  <c r="M16"/>
  <c r="L16"/>
  <c r="K16"/>
  <c r="J16"/>
  <c r="I16"/>
  <c r="H16"/>
  <c r="G16"/>
  <c r="F16"/>
  <c r="S15"/>
  <c r="R15"/>
  <c r="Q15"/>
  <c r="P15"/>
  <c r="O15"/>
  <c r="N15"/>
  <c r="M15"/>
  <c r="L15"/>
  <c r="K15"/>
  <c r="J15"/>
  <c r="I15"/>
  <c r="H15"/>
  <c r="G15"/>
  <c r="F15"/>
  <c r="S14"/>
  <c r="R14"/>
  <c r="Q14"/>
  <c r="P14"/>
  <c r="O14"/>
  <c r="N14"/>
  <c r="M14"/>
  <c r="L14"/>
  <c r="K14"/>
  <c r="J14"/>
  <c r="I14"/>
  <c r="H14"/>
  <c r="G14"/>
  <c r="F14"/>
  <c r="S13"/>
  <c r="R13"/>
  <c r="Q13"/>
  <c r="P13"/>
  <c r="O13"/>
  <c r="N13"/>
  <c r="M13"/>
  <c r="L13"/>
  <c r="K13"/>
  <c r="J13"/>
  <c r="I13"/>
  <c r="H13"/>
  <c r="G13"/>
  <c r="F13"/>
  <c r="S12"/>
  <c r="R12"/>
  <c r="Q12"/>
  <c r="P12"/>
  <c r="O12"/>
  <c r="N12"/>
  <c r="M12"/>
  <c r="L12"/>
  <c r="K12"/>
  <c r="J12"/>
  <c r="I12"/>
  <c r="H12"/>
  <c r="G12"/>
  <c r="F12"/>
  <c r="S11"/>
  <c r="R11"/>
  <c r="Q11"/>
  <c r="P11"/>
  <c r="O11"/>
  <c r="N11"/>
  <c r="M11"/>
  <c r="L11"/>
  <c r="K11"/>
  <c r="J11"/>
  <c r="I11"/>
  <c r="H11"/>
  <c r="G11"/>
  <c r="F11"/>
  <c r="S10"/>
  <c r="R10"/>
  <c r="Q10"/>
  <c r="P10"/>
  <c r="O10"/>
  <c r="N10"/>
  <c r="M10"/>
  <c r="L10"/>
  <c r="K10"/>
  <c r="J10"/>
  <c r="I10"/>
  <c r="H10"/>
  <c r="G10"/>
  <c r="F10"/>
  <c r="S9"/>
  <c r="R9"/>
  <c r="Q9"/>
  <c r="P9"/>
  <c r="O9"/>
  <c r="N9"/>
  <c r="M9"/>
  <c r="L9"/>
  <c r="K9"/>
  <c r="J9"/>
  <c r="I9"/>
  <c r="H9"/>
  <c r="G9"/>
  <c r="F9"/>
  <c r="S8"/>
  <c r="R8"/>
  <c r="Q8"/>
  <c r="P8"/>
  <c r="O8"/>
  <c r="N8"/>
  <c r="M8"/>
  <c r="L8"/>
  <c r="K8"/>
  <c r="J8"/>
  <c r="I8"/>
  <c r="H8"/>
  <c r="G8"/>
  <c r="F8"/>
  <c r="S7"/>
  <c r="R7"/>
  <c r="Q7"/>
  <c r="P7"/>
  <c r="O7"/>
  <c r="N7"/>
  <c r="M7"/>
  <c r="L7"/>
  <c r="K7"/>
  <c r="J7"/>
  <c r="I7"/>
  <c r="H7"/>
  <c r="G7"/>
  <c r="F7"/>
  <c r="S6"/>
  <c r="R6"/>
  <c r="Q6"/>
  <c r="P6"/>
  <c r="O6"/>
  <c r="N6"/>
  <c r="M6"/>
  <c r="L6"/>
  <c r="K6"/>
  <c r="J6"/>
  <c r="I6"/>
  <c r="H6"/>
  <c r="G6"/>
  <c r="F6"/>
  <c r="S5"/>
  <c r="R5"/>
  <c r="Q5"/>
  <c r="P5"/>
  <c r="O5"/>
  <c r="N5"/>
  <c r="M5"/>
  <c r="L5"/>
  <c r="K5"/>
  <c r="J5"/>
  <c r="I5"/>
  <c r="H5"/>
  <c r="G5"/>
  <c r="F5"/>
  <c r="S4"/>
  <c r="R4"/>
  <c r="Q4"/>
  <c r="P4"/>
  <c r="O4"/>
  <c r="N4"/>
  <c r="M4"/>
  <c r="L4"/>
  <c r="K4"/>
  <c r="J4"/>
  <c r="I4"/>
  <c r="H4"/>
  <c r="G4"/>
  <c r="F4"/>
  <c r="S48"/>
  <c r="R48"/>
  <c r="Q48"/>
  <c r="P48"/>
  <c r="O48"/>
  <c r="N48"/>
  <c r="M48"/>
  <c r="L48"/>
  <c r="K48"/>
  <c r="J48"/>
  <c r="I48"/>
  <c r="H48"/>
  <c r="G48"/>
  <c r="F48"/>
  <c r="Q53" l="1"/>
  <c r="S127"/>
  <c r="R127"/>
  <c r="Q127"/>
  <c r="P127"/>
  <c r="O126"/>
  <c r="N126"/>
  <c r="M126"/>
  <c r="L126"/>
  <c r="K126"/>
  <c r="J126"/>
  <c r="I126"/>
  <c r="H126"/>
  <c r="G126"/>
  <c r="F126"/>
  <c r="S125"/>
  <c r="R125"/>
  <c r="Q125"/>
  <c r="P125"/>
  <c r="O125"/>
  <c r="N125"/>
  <c r="M125"/>
  <c r="L125"/>
  <c r="K125"/>
  <c r="J125"/>
  <c r="I125"/>
  <c r="H125"/>
  <c r="G125"/>
  <c r="F125"/>
  <c r="S124"/>
  <c r="R124"/>
  <c r="Q124"/>
  <c r="P124"/>
  <c r="O124"/>
  <c r="N124"/>
  <c r="M124"/>
  <c r="L124"/>
  <c r="K124"/>
  <c r="J124"/>
  <c r="I124"/>
  <c r="H124"/>
  <c r="G124"/>
  <c r="F124"/>
  <c r="S123"/>
  <c r="R123"/>
  <c r="Q123"/>
  <c r="P123"/>
  <c r="O123"/>
  <c r="N123"/>
  <c r="M123"/>
  <c r="L123"/>
  <c r="K123"/>
  <c r="J123"/>
  <c r="I123"/>
  <c r="H123"/>
  <c r="G123"/>
  <c r="F123"/>
  <c r="O122"/>
  <c r="N122"/>
  <c r="M122"/>
  <c r="L122"/>
  <c r="K122"/>
  <c r="J122"/>
  <c r="I122"/>
  <c r="H122"/>
  <c r="G122"/>
  <c r="F122"/>
  <c r="O121"/>
  <c r="N121"/>
  <c r="M121"/>
  <c r="L121"/>
  <c r="K121"/>
  <c r="J121"/>
  <c r="I121"/>
  <c r="H121"/>
  <c r="G121"/>
  <c r="F121"/>
  <c r="O120"/>
  <c r="N120"/>
  <c r="M120"/>
  <c r="L120"/>
  <c r="K120"/>
  <c r="J120"/>
  <c r="I120"/>
  <c r="H120"/>
  <c r="G120"/>
  <c r="F120"/>
  <c r="S119"/>
  <c r="R119"/>
  <c r="Q119"/>
  <c r="P119"/>
  <c r="O119"/>
  <c r="N119"/>
  <c r="M119"/>
  <c r="L119"/>
  <c r="K119"/>
  <c r="J119"/>
  <c r="I119"/>
  <c r="H119"/>
  <c r="G119"/>
  <c r="F119"/>
  <c r="S118"/>
  <c r="R118"/>
  <c r="Q118"/>
  <c r="P118"/>
  <c r="O118"/>
  <c r="N118"/>
  <c r="M118"/>
  <c r="L118"/>
  <c r="K118"/>
  <c r="J118"/>
  <c r="I118"/>
  <c r="H118"/>
  <c r="G118"/>
  <c r="F118"/>
  <c r="S117"/>
  <c r="R117"/>
  <c r="Q117"/>
  <c r="P117"/>
  <c r="O117"/>
  <c r="N117"/>
  <c r="M117"/>
  <c r="L117"/>
  <c r="K117"/>
  <c r="J117"/>
  <c r="I117"/>
  <c r="H117"/>
  <c r="G117"/>
  <c r="F117"/>
  <c r="S116"/>
  <c r="R116"/>
  <c r="Q116"/>
  <c r="P116"/>
  <c r="O116"/>
  <c r="N116"/>
  <c r="M116"/>
  <c r="L116"/>
  <c r="K116"/>
  <c r="J116"/>
  <c r="I116"/>
  <c r="H116"/>
  <c r="G116"/>
  <c r="F116"/>
  <c r="O115"/>
  <c r="N115"/>
  <c r="M115"/>
  <c r="L115"/>
  <c r="K115"/>
  <c r="J115"/>
  <c r="I115"/>
  <c r="H115"/>
  <c r="G115"/>
  <c r="F115"/>
  <c r="S114"/>
  <c r="R114"/>
  <c r="Q114"/>
  <c r="P114"/>
  <c r="O114"/>
  <c r="N114"/>
  <c r="M114"/>
  <c r="L114"/>
  <c r="K114"/>
  <c r="J114"/>
  <c r="I114"/>
  <c r="H114"/>
  <c r="G114"/>
  <c r="F114"/>
  <c r="S113"/>
  <c r="R113"/>
  <c r="Q113"/>
  <c r="P113"/>
  <c r="O113"/>
  <c r="N113"/>
  <c r="M113"/>
  <c r="L113"/>
  <c r="K113"/>
  <c r="J113"/>
  <c r="I113"/>
  <c r="H113"/>
  <c r="G113"/>
  <c r="F113"/>
  <c r="O112"/>
  <c r="N112"/>
  <c r="M112"/>
  <c r="L112"/>
  <c r="K112"/>
  <c r="J112"/>
  <c r="I112"/>
  <c r="H112"/>
  <c r="G112"/>
  <c r="F112"/>
  <c r="S111"/>
  <c r="R111"/>
  <c r="Q111"/>
  <c r="P111"/>
  <c r="O111"/>
  <c r="N111"/>
  <c r="M111"/>
  <c r="L111"/>
  <c r="K111"/>
  <c r="J111"/>
  <c r="I111"/>
  <c r="H111"/>
  <c r="G111"/>
  <c r="F111"/>
  <c r="S110"/>
  <c r="R110"/>
  <c r="Q110"/>
  <c r="P110"/>
  <c r="O110"/>
  <c r="N110"/>
  <c r="M110"/>
  <c r="L110"/>
  <c r="K110"/>
  <c r="J110"/>
  <c r="I110"/>
  <c r="H110"/>
  <c r="G110"/>
  <c r="F110"/>
  <c r="S109"/>
  <c r="R109"/>
  <c r="Q109"/>
  <c r="P109"/>
  <c r="O109"/>
  <c r="N109"/>
  <c r="M109"/>
  <c r="L109"/>
  <c r="K109"/>
  <c r="J109"/>
  <c r="I109"/>
  <c r="H109"/>
  <c r="G109"/>
  <c r="F109"/>
  <c r="S108"/>
  <c r="R108"/>
  <c r="Q108"/>
  <c r="P108"/>
  <c r="O108"/>
  <c r="N108"/>
  <c r="M108"/>
  <c r="L108"/>
  <c r="K108"/>
  <c r="J108"/>
  <c r="I108"/>
  <c r="H108"/>
  <c r="G108"/>
  <c r="F108"/>
  <c r="O107"/>
  <c r="N107"/>
  <c r="M107"/>
  <c r="L107"/>
  <c r="K107"/>
  <c r="J107"/>
  <c r="I107"/>
  <c r="H107"/>
  <c r="G107"/>
  <c r="F107"/>
  <c r="O106"/>
  <c r="N106"/>
  <c r="M106"/>
  <c r="L106"/>
  <c r="K106"/>
  <c r="J106"/>
  <c r="I106"/>
  <c r="H106"/>
  <c r="G106"/>
  <c r="F106"/>
  <c r="S105"/>
  <c r="R105"/>
  <c r="Q105"/>
  <c r="P105"/>
  <c r="O105"/>
  <c r="N105"/>
  <c r="M105"/>
  <c r="L105"/>
  <c r="K105"/>
  <c r="J105"/>
  <c r="I105"/>
  <c r="H105"/>
  <c r="G105"/>
  <c r="F105"/>
  <c r="S104"/>
  <c r="R104"/>
  <c r="Q104"/>
  <c r="P104"/>
  <c r="O104"/>
  <c r="N104"/>
  <c r="M104"/>
  <c r="L104"/>
  <c r="K104"/>
  <c r="J104"/>
  <c r="I104"/>
  <c r="H104"/>
  <c r="G104"/>
  <c r="F104"/>
  <c r="S103"/>
  <c r="R103"/>
  <c r="Q103"/>
  <c r="P103"/>
  <c r="O103"/>
  <c r="N103"/>
  <c r="M103"/>
  <c r="L103"/>
  <c r="K103"/>
  <c r="J103"/>
  <c r="I103"/>
  <c r="H103"/>
  <c r="G103"/>
  <c r="F103"/>
  <c r="S102"/>
  <c r="R102"/>
  <c r="Q102"/>
  <c r="P102"/>
  <c r="O102"/>
  <c r="N102"/>
  <c r="M102"/>
  <c r="L102"/>
  <c r="K102"/>
  <c r="J102"/>
  <c r="I102"/>
  <c r="H102"/>
  <c r="G102"/>
  <c r="F102"/>
  <c r="S101"/>
  <c r="R101"/>
  <c r="Q101"/>
  <c r="P101"/>
  <c r="O101"/>
  <c r="N101"/>
  <c r="M101"/>
  <c r="L101"/>
  <c r="K101"/>
  <c r="J101"/>
  <c r="I101"/>
  <c r="H101"/>
  <c r="G101"/>
  <c r="F101"/>
  <c r="S100"/>
  <c r="R100"/>
  <c r="Q100"/>
  <c r="P100"/>
  <c r="O100"/>
  <c r="N100"/>
  <c r="M100"/>
  <c r="L100"/>
  <c r="K100"/>
  <c r="J100"/>
  <c r="I100"/>
  <c r="H100"/>
  <c r="G100"/>
  <c r="F100"/>
  <c r="O99"/>
  <c r="N99"/>
  <c r="M99"/>
  <c r="L99"/>
  <c r="K99"/>
  <c r="J99"/>
  <c r="I99"/>
  <c r="H99"/>
  <c r="G99"/>
  <c r="F99"/>
  <c r="S98"/>
  <c r="R98"/>
  <c r="Q98"/>
  <c r="P98"/>
  <c r="O98"/>
  <c r="N98"/>
  <c r="M98"/>
  <c r="L98"/>
  <c r="K98"/>
  <c r="J98"/>
  <c r="I98"/>
  <c r="H98"/>
  <c r="G98"/>
  <c r="F98"/>
  <c r="O97"/>
  <c r="N97"/>
  <c r="M97"/>
  <c r="L97"/>
  <c r="K97"/>
  <c r="J97"/>
  <c r="I97"/>
  <c r="H97"/>
  <c r="G97"/>
  <c r="F97"/>
  <c r="O96"/>
  <c r="N96"/>
  <c r="M96"/>
  <c r="L96"/>
  <c r="K96"/>
  <c r="J96"/>
  <c r="I96"/>
  <c r="H96"/>
  <c r="G96"/>
  <c r="S95"/>
  <c r="R95"/>
  <c r="Q95"/>
  <c r="P95"/>
  <c r="O95"/>
  <c r="N95"/>
  <c r="M95"/>
  <c r="L95"/>
  <c r="K95"/>
  <c r="J95"/>
  <c r="I95"/>
  <c r="H95"/>
  <c r="G95"/>
  <c r="F95"/>
  <c r="O94"/>
  <c r="N94"/>
  <c r="M94"/>
  <c r="L94"/>
  <c r="K94"/>
  <c r="J94"/>
  <c r="I94"/>
  <c r="H94"/>
  <c r="G94"/>
  <c r="F94"/>
  <c r="S93"/>
  <c r="R93"/>
  <c r="Q93"/>
  <c r="P93"/>
  <c r="O93"/>
  <c r="N93"/>
  <c r="M93"/>
  <c r="L93"/>
  <c r="K93"/>
  <c r="J93"/>
  <c r="I93"/>
  <c r="H93"/>
  <c r="G93"/>
  <c r="F93"/>
  <c r="S92"/>
  <c r="R92"/>
  <c r="Q92"/>
  <c r="P92"/>
  <c r="O92"/>
  <c r="N92"/>
  <c r="M92"/>
  <c r="L92"/>
  <c r="K92"/>
  <c r="J92"/>
  <c r="I92"/>
  <c r="H92"/>
  <c r="G92"/>
  <c r="F92"/>
  <c r="S91"/>
  <c r="R91"/>
  <c r="Q91"/>
  <c r="P91"/>
  <c r="O91"/>
  <c r="N91"/>
  <c r="M91"/>
  <c r="L91"/>
  <c r="K91"/>
  <c r="J91"/>
  <c r="I91"/>
  <c r="H91"/>
  <c r="G91"/>
  <c r="F91"/>
  <c r="S90"/>
  <c r="R90"/>
  <c r="Q90"/>
  <c r="P90"/>
  <c r="O90"/>
  <c r="N90"/>
  <c r="M90"/>
  <c r="L90"/>
  <c r="K90"/>
  <c r="J90"/>
  <c r="I90"/>
  <c r="H90"/>
  <c r="G90"/>
  <c r="F90"/>
  <c r="S89"/>
  <c r="R89"/>
  <c r="Q89"/>
  <c r="P89"/>
  <c r="O89"/>
  <c r="N89"/>
  <c r="M89"/>
  <c r="L89"/>
  <c r="K89"/>
  <c r="J89"/>
  <c r="I89"/>
  <c r="H89"/>
  <c r="G89"/>
  <c r="F89"/>
  <c r="O88"/>
  <c r="N88"/>
  <c r="M88"/>
  <c r="L88"/>
  <c r="K88"/>
  <c r="J88"/>
  <c r="I88"/>
  <c r="H88"/>
  <c r="G88"/>
  <c r="F88"/>
  <c r="S87"/>
  <c r="R87"/>
  <c r="Q87"/>
  <c r="P87"/>
  <c r="O87"/>
  <c r="N87"/>
  <c r="M87"/>
  <c r="L87"/>
  <c r="K87"/>
  <c r="J87"/>
  <c r="I87"/>
  <c r="H87"/>
  <c r="G87"/>
  <c r="F87"/>
  <c r="O86"/>
  <c r="N86"/>
  <c r="M86"/>
  <c r="L86"/>
  <c r="K86"/>
  <c r="J86"/>
  <c r="I86"/>
  <c r="H86"/>
  <c r="G86"/>
  <c r="F86"/>
  <c r="S85"/>
  <c r="R85"/>
  <c r="Q85"/>
  <c r="P85"/>
  <c r="O85"/>
  <c r="N85"/>
  <c r="M85"/>
  <c r="L85"/>
  <c r="K85"/>
  <c r="J85"/>
  <c r="I85"/>
  <c r="H85"/>
  <c r="G85"/>
  <c r="F85"/>
  <c r="S84"/>
  <c r="R84"/>
  <c r="Q84"/>
  <c r="P84"/>
  <c r="O84"/>
  <c r="N84"/>
  <c r="M84"/>
  <c r="L84"/>
  <c r="K84"/>
  <c r="J84"/>
  <c r="I84"/>
  <c r="H84"/>
  <c r="G84"/>
  <c r="F84"/>
  <c r="S83"/>
  <c r="R83"/>
  <c r="Q83"/>
  <c r="P83"/>
  <c r="O83"/>
  <c r="N83"/>
  <c r="M83"/>
  <c r="L83"/>
  <c r="K83"/>
  <c r="J83"/>
  <c r="I83"/>
  <c r="H83"/>
  <c r="G83"/>
  <c r="F83"/>
  <c r="O82"/>
  <c r="N82"/>
  <c r="M82"/>
  <c r="L82"/>
  <c r="K82"/>
  <c r="J82"/>
  <c r="I82"/>
  <c r="H82"/>
  <c r="G82"/>
  <c r="F82"/>
  <c r="O81"/>
  <c r="N81"/>
  <c r="M81"/>
  <c r="L81"/>
  <c r="K81"/>
  <c r="J81"/>
  <c r="I81"/>
  <c r="H81"/>
  <c r="G81"/>
  <c r="F81"/>
  <c r="S80"/>
  <c r="R80"/>
  <c r="Q80"/>
  <c r="P80"/>
  <c r="O80"/>
  <c r="N80"/>
  <c r="M80"/>
  <c r="L80"/>
  <c r="K80"/>
  <c r="J80"/>
  <c r="I80"/>
  <c r="H80"/>
  <c r="G80"/>
  <c r="F80"/>
  <c r="S79"/>
  <c r="R79"/>
  <c r="Q79"/>
  <c r="P79"/>
  <c r="O79"/>
  <c r="N79"/>
  <c r="M79"/>
  <c r="L79"/>
  <c r="K79"/>
  <c r="J79"/>
  <c r="I79"/>
  <c r="H79"/>
  <c r="G79"/>
  <c r="F79"/>
  <c r="S78"/>
  <c r="R78"/>
  <c r="Q78"/>
  <c r="P78"/>
  <c r="O78"/>
  <c r="N78"/>
  <c r="M78"/>
  <c r="L78"/>
  <c r="K78"/>
  <c r="J78"/>
  <c r="I78"/>
  <c r="H78"/>
  <c r="G78"/>
  <c r="F78"/>
  <c r="S77"/>
  <c r="R77"/>
  <c r="Q77"/>
  <c r="P77"/>
  <c r="O77"/>
  <c r="N77"/>
  <c r="M77"/>
  <c r="L77"/>
  <c r="K77"/>
  <c r="J77"/>
  <c r="I77"/>
  <c r="H77"/>
  <c r="G77"/>
  <c r="F77"/>
  <c r="S76"/>
  <c r="R76"/>
  <c r="Q76"/>
  <c r="P76"/>
  <c r="O76"/>
  <c r="N76"/>
  <c r="M76"/>
  <c r="L76"/>
  <c r="K76"/>
  <c r="J76"/>
  <c r="I76"/>
  <c r="H76"/>
  <c r="G76"/>
  <c r="F76"/>
  <c r="S75"/>
  <c r="R75"/>
  <c r="Q75"/>
  <c r="P75"/>
  <c r="O75"/>
  <c r="N75"/>
  <c r="M75"/>
  <c r="L75"/>
  <c r="K75"/>
  <c r="J75"/>
  <c r="I75"/>
  <c r="H75"/>
  <c r="G75"/>
  <c r="F75"/>
  <c r="S74"/>
  <c r="R74"/>
  <c r="Q74"/>
  <c r="P74"/>
  <c r="O74"/>
  <c r="N74"/>
  <c r="M74"/>
  <c r="L74"/>
  <c r="K74"/>
  <c r="J74"/>
  <c r="I74"/>
  <c r="H74"/>
  <c r="G74"/>
  <c r="F74"/>
  <c r="S73"/>
  <c r="R73"/>
  <c r="Q73"/>
  <c r="P73"/>
  <c r="O73"/>
  <c r="N73"/>
  <c r="M73"/>
  <c r="L73"/>
  <c r="K73"/>
  <c r="J73"/>
  <c r="I73"/>
  <c r="H73"/>
  <c r="G73"/>
  <c r="F73"/>
  <c r="O72"/>
  <c r="N72"/>
  <c r="M72"/>
  <c r="L72"/>
  <c r="K72"/>
  <c r="J72"/>
  <c r="I72"/>
  <c r="H72"/>
  <c r="G72"/>
  <c r="F72"/>
  <c r="S71"/>
  <c r="R71"/>
  <c r="Q71"/>
  <c r="P71"/>
  <c r="O71"/>
  <c r="N71"/>
  <c r="M71"/>
  <c r="L71"/>
  <c r="K71"/>
  <c r="J71"/>
  <c r="I71"/>
  <c r="H71"/>
  <c r="G71"/>
  <c r="F71"/>
  <c r="O70"/>
  <c r="N70"/>
  <c r="M70"/>
  <c r="L70"/>
  <c r="K70"/>
  <c r="J70"/>
  <c r="I70"/>
  <c r="H70"/>
  <c r="G70"/>
  <c r="F70"/>
  <c r="S69"/>
  <c r="R69"/>
  <c r="Q69"/>
  <c r="P69"/>
  <c r="O69"/>
  <c r="N69"/>
  <c r="M69"/>
  <c r="L69"/>
  <c r="K69"/>
  <c r="J69"/>
  <c r="I69"/>
  <c r="H69"/>
  <c r="G69"/>
  <c r="F69"/>
  <c r="S68"/>
  <c r="R68"/>
  <c r="Q68"/>
  <c r="P68"/>
  <c r="O68"/>
  <c r="N68"/>
  <c r="M68"/>
  <c r="L68"/>
  <c r="K68"/>
  <c r="J68"/>
  <c r="I68"/>
  <c r="H68"/>
  <c r="G68"/>
  <c r="F68"/>
  <c r="S67"/>
  <c r="R67"/>
  <c r="Q67"/>
  <c r="P67"/>
  <c r="O67"/>
  <c r="N67"/>
  <c r="M67"/>
  <c r="L67"/>
  <c r="K67"/>
  <c r="J67"/>
  <c r="I67"/>
  <c r="H67"/>
  <c r="G67"/>
  <c r="F67"/>
  <c r="S66"/>
  <c r="R66"/>
  <c r="Q66"/>
  <c r="P66"/>
  <c r="O66"/>
  <c r="N66"/>
  <c r="M66"/>
  <c r="L66"/>
  <c r="K66"/>
  <c r="J66"/>
  <c r="I66"/>
  <c r="H66"/>
  <c r="G66"/>
  <c r="F66"/>
  <c r="S65"/>
  <c r="R65"/>
  <c r="Q65"/>
  <c r="P65"/>
  <c r="O65"/>
  <c r="N65"/>
  <c r="M65"/>
  <c r="L65"/>
  <c r="K65"/>
  <c r="J65"/>
  <c r="I65"/>
  <c r="H65"/>
  <c r="G65"/>
  <c r="F65"/>
  <c r="S64"/>
  <c r="R64"/>
  <c r="Q64"/>
  <c r="P64"/>
  <c r="O64"/>
  <c r="N64"/>
  <c r="M64"/>
  <c r="L64"/>
  <c r="K64"/>
  <c r="J64"/>
  <c r="I64"/>
  <c r="H64"/>
  <c r="G64"/>
  <c r="F64"/>
  <c r="O63"/>
  <c r="N63"/>
  <c r="M63"/>
  <c r="L63"/>
  <c r="K63"/>
  <c r="J63"/>
  <c r="I63"/>
  <c r="H63"/>
  <c r="G63"/>
  <c r="F63"/>
  <c r="O62"/>
  <c r="N62"/>
  <c r="M62"/>
  <c r="L62"/>
  <c r="K62"/>
  <c r="J62"/>
  <c r="I62"/>
  <c r="H62"/>
  <c r="G62"/>
  <c r="F62"/>
  <c r="S61"/>
  <c r="R61"/>
  <c r="Q61"/>
  <c r="P61"/>
  <c r="O61"/>
  <c r="N61"/>
  <c r="M61"/>
  <c r="L61"/>
  <c r="K61"/>
  <c r="J61"/>
  <c r="I61"/>
  <c r="H61"/>
  <c r="G61"/>
  <c r="F61"/>
  <c r="S60"/>
  <c r="R60"/>
  <c r="Q60"/>
  <c r="P60"/>
  <c r="O60"/>
  <c r="N60"/>
  <c r="M60"/>
  <c r="L60"/>
  <c r="K60"/>
  <c r="J60"/>
  <c r="I60"/>
  <c r="H60"/>
  <c r="G60"/>
  <c r="F60"/>
  <c r="S59"/>
  <c r="R59"/>
  <c r="Q59"/>
  <c r="P59"/>
  <c r="O59"/>
  <c r="N59"/>
  <c r="M59"/>
  <c r="L59"/>
  <c r="K59"/>
  <c r="J59"/>
  <c r="I59"/>
  <c r="H59"/>
  <c r="G59"/>
  <c r="F59"/>
  <c r="O58"/>
  <c r="N58"/>
  <c r="M58"/>
  <c r="L58"/>
  <c r="K58"/>
  <c r="J58"/>
  <c r="I58"/>
  <c r="H58"/>
  <c r="G58"/>
  <c r="F58"/>
  <c r="S57"/>
  <c r="R57"/>
  <c r="Q57"/>
  <c r="P57"/>
  <c r="O57"/>
  <c r="N57"/>
  <c r="M57"/>
  <c r="L57"/>
  <c r="K57"/>
  <c r="J57"/>
  <c r="I57"/>
  <c r="H57"/>
  <c r="G57"/>
  <c r="F57"/>
  <c r="S56"/>
  <c r="R56"/>
  <c r="Q56"/>
  <c r="P56"/>
  <c r="O56"/>
  <c r="N56"/>
  <c r="M56"/>
  <c r="L56"/>
  <c r="K56"/>
  <c r="J56"/>
  <c r="I56"/>
  <c r="H56"/>
  <c r="G56"/>
  <c r="F56"/>
  <c r="S55"/>
  <c r="R55"/>
  <c r="Q55"/>
  <c r="P55"/>
  <c r="O55"/>
  <c r="N55"/>
  <c r="M55"/>
  <c r="L55"/>
  <c r="K55"/>
  <c r="J55"/>
  <c r="I55"/>
  <c r="H55"/>
  <c r="G55"/>
  <c r="F55"/>
  <c r="O54"/>
  <c r="N54"/>
  <c r="M54"/>
  <c r="L54"/>
  <c r="K54"/>
  <c r="J54"/>
  <c r="I54"/>
  <c r="H54"/>
  <c r="G54"/>
  <c r="F54"/>
  <c r="S53"/>
  <c r="R53"/>
  <c r="P53"/>
  <c r="O53"/>
  <c r="N53"/>
  <c r="M53"/>
  <c r="L53"/>
  <c r="K53"/>
  <c r="J53"/>
  <c r="I53"/>
  <c r="H53"/>
  <c r="G53"/>
  <c r="F53"/>
  <c r="S52"/>
  <c r="R52"/>
  <c r="Q52"/>
  <c r="P52"/>
  <c r="O52"/>
  <c r="N52"/>
  <c r="M52"/>
  <c r="L52"/>
  <c r="K52"/>
  <c r="J52"/>
  <c r="I52"/>
  <c r="H52"/>
  <c r="G52"/>
  <c r="F52"/>
  <c r="S51"/>
  <c r="R51"/>
  <c r="Q51"/>
  <c r="P51"/>
  <c r="O51"/>
  <c r="N51"/>
  <c r="M51"/>
  <c r="L51"/>
  <c r="K51"/>
  <c r="J51"/>
  <c r="I51"/>
  <c r="H51"/>
  <c r="G51"/>
  <c r="F51"/>
  <c r="S50"/>
  <c r="R50"/>
  <c r="Q50"/>
  <c r="P50"/>
  <c r="O50"/>
  <c r="N50"/>
  <c r="M50"/>
  <c r="L50"/>
  <c r="K50"/>
  <c r="J50"/>
  <c r="I50"/>
  <c r="H50"/>
  <c r="G50"/>
  <c r="F50"/>
  <c r="S49"/>
  <c r="R49"/>
  <c r="Q49"/>
  <c r="P49"/>
  <c r="O49"/>
  <c r="N49"/>
  <c r="M49"/>
  <c r="L49"/>
  <c r="K49"/>
  <c r="J49"/>
  <c r="I49"/>
  <c r="H49"/>
  <c r="G49"/>
  <c r="F49"/>
</calcChain>
</file>

<file path=xl/sharedStrings.xml><?xml version="1.0" encoding="utf-8"?>
<sst xmlns="http://schemas.openxmlformats.org/spreadsheetml/2006/main" count="241" uniqueCount="200">
  <si>
    <t>SEANCES VMA</t>
  </si>
  <si>
    <t>Au temps</t>
  </si>
  <si>
    <t>séance</t>
  </si>
  <si>
    <t>sur piste</t>
  </si>
  <si>
    <t>balisée</t>
  </si>
  <si>
    <t>plate</t>
  </si>
  <si>
    <t>Au cardio …</t>
  </si>
  <si>
    <t>… en nature …</t>
  </si>
  <si>
    <t>… ou sur la route …</t>
  </si>
  <si>
    <t>NOM</t>
  </si>
  <si>
    <t>Prénom</t>
  </si>
  <si>
    <t>VMA</t>
  </si>
  <si>
    <t>FC repos</t>
  </si>
  <si>
    <t>Fc max</t>
  </si>
  <si>
    <t>166m (1/2 tour)</t>
  </si>
  <si>
    <t>200m</t>
  </si>
  <si>
    <t>250m</t>
  </si>
  <si>
    <t>300m</t>
  </si>
  <si>
    <t>333m (1 tour)</t>
  </si>
  <si>
    <t>400m</t>
  </si>
  <si>
    <t>500m (1 tour 1/2)</t>
  </si>
  <si>
    <t>666m (2 tours)</t>
  </si>
  <si>
    <t>800m</t>
  </si>
  <si>
    <t>1000m (3 tours)</t>
  </si>
  <si>
    <t>Intensité spé 10 kms</t>
  </si>
  <si>
    <t>allure semi</t>
  </si>
  <si>
    <t>allure marathon</t>
  </si>
  <si>
    <t>Footing</t>
  </si>
  <si>
    <t>BELVILLE</t>
  </si>
  <si>
    <t>Franck</t>
  </si>
  <si>
    <t>Cécile</t>
  </si>
  <si>
    <t>Fabrice</t>
  </si>
  <si>
    <t>CHOULET</t>
  </si>
  <si>
    <t>Nathalie</t>
  </si>
  <si>
    <t>Alexandre</t>
  </si>
  <si>
    <t>Emmanuel</t>
  </si>
  <si>
    <t>GUILBERT</t>
  </si>
  <si>
    <t>Philippe</t>
  </si>
  <si>
    <t>PICHON</t>
  </si>
  <si>
    <t>Jérome</t>
  </si>
  <si>
    <t>TOLLEC</t>
  </si>
  <si>
    <t>Loïc</t>
  </si>
  <si>
    <t>_0,3</t>
  </si>
  <si>
    <t>VARLET</t>
  </si>
  <si>
    <t>ANDRE</t>
  </si>
  <si>
    <t>Rose</t>
  </si>
  <si>
    <t>SCANAVINO</t>
  </si>
  <si>
    <t>Françoise</t>
  </si>
  <si>
    <t>BARLET</t>
  </si>
  <si>
    <t>Marie-Laure</t>
  </si>
  <si>
    <t>LAFON</t>
  </si>
  <si>
    <t>MOREIRA</t>
  </si>
  <si>
    <t>Magali</t>
  </si>
  <si>
    <t>SALDOT</t>
  </si>
  <si>
    <t>Isabelle</t>
  </si>
  <si>
    <t xml:space="preserve">GUIDON </t>
  </si>
  <si>
    <t>Emilie</t>
  </si>
  <si>
    <t>DUPRAZ</t>
  </si>
  <si>
    <t>Alexia</t>
  </si>
  <si>
    <t>DELASALLE</t>
  </si>
  <si>
    <t>FLAGE</t>
  </si>
  <si>
    <t>Aymeric</t>
  </si>
  <si>
    <t>MAUGENDRE</t>
  </si>
  <si>
    <t>Catherine</t>
  </si>
  <si>
    <t>MEURVILLE</t>
  </si>
  <si>
    <t>Valérie</t>
  </si>
  <si>
    <t>ALLEMAND</t>
  </si>
  <si>
    <t>Agnès</t>
  </si>
  <si>
    <t>NRUENSCHUANDER</t>
  </si>
  <si>
    <t>Ghyslaine</t>
  </si>
  <si>
    <t>BOMPAS</t>
  </si>
  <si>
    <t>Alain</t>
  </si>
  <si>
    <t>RIBOT</t>
  </si>
  <si>
    <t>Clément</t>
  </si>
  <si>
    <t>PALLUD</t>
  </si>
  <si>
    <t>Jonathan</t>
  </si>
  <si>
    <t>ARNAL</t>
  </si>
  <si>
    <t>Mickaël</t>
  </si>
  <si>
    <t>LEGRAND</t>
  </si>
  <si>
    <t>Quentin</t>
  </si>
  <si>
    <t>LAURENT</t>
  </si>
  <si>
    <t>Sabine</t>
  </si>
  <si>
    <t>GUISTI</t>
  </si>
  <si>
    <t>Patrick</t>
  </si>
  <si>
    <t>BRUNET-DUNAND</t>
  </si>
  <si>
    <t>SOLENTE</t>
  </si>
  <si>
    <t>Pascal</t>
  </si>
  <si>
    <t>KUKOLEWSKI</t>
  </si>
  <si>
    <t>Alexandra</t>
  </si>
  <si>
    <t>BRUNEL</t>
  </si>
  <si>
    <t>SEVINO</t>
  </si>
  <si>
    <t>HERNANDEZ</t>
  </si>
  <si>
    <t>PECOLO</t>
  </si>
  <si>
    <t>Marie-Hélène</t>
  </si>
  <si>
    <t>FAIVRE</t>
  </si>
  <si>
    <t>Anaïs</t>
  </si>
  <si>
    <t>PAILLET</t>
  </si>
  <si>
    <t>DEVROC</t>
  </si>
  <si>
    <t>BLACHERE</t>
  </si>
  <si>
    <t>Julie</t>
  </si>
  <si>
    <t>BAILLEUX</t>
  </si>
  <si>
    <t>Clarisse</t>
  </si>
  <si>
    <t>HAY</t>
  </si>
  <si>
    <t>LACHENAL</t>
  </si>
  <si>
    <t>Luc</t>
  </si>
  <si>
    <t>CARBALLET</t>
  </si>
  <si>
    <t>Charlotte</t>
  </si>
  <si>
    <t>ANTOINE</t>
  </si>
  <si>
    <t>Rémy</t>
  </si>
  <si>
    <t>FRANCON</t>
  </si>
  <si>
    <t>MEIGNEN</t>
  </si>
  <si>
    <t>Sanora</t>
  </si>
  <si>
    <t xml:space="preserve">HA </t>
  </si>
  <si>
    <t>Long</t>
  </si>
  <si>
    <t>Joël</t>
  </si>
  <si>
    <t>CROPPET</t>
  </si>
  <si>
    <t>wers</t>
  </si>
  <si>
    <t>Jean Marc</t>
  </si>
  <si>
    <t>BOUVET</t>
  </si>
  <si>
    <t>?</t>
  </si>
  <si>
    <t xml:space="preserve">MAURIN </t>
  </si>
  <si>
    <t>jean Daniel</t>
  </si>
  <si>
    <t>WOETZ</t>
  </si>
  <si>
    <t>Matthieu</t>
  </si>
  <si>
    <t>GOUEREC</t>
  </si>
  <si>
    <t>ZANARDI</t>
  </si>
  <si>
    <t>DEYMOMMAZ</t>
  </si>
  <si>
    <t>BENDRIHEM</t>
  </si>
  <si>
    <t>Abdesselem</t>
  </si>
  <si>
    <t>BOLTZ</t>
  </si>
  <si>
    <t>Sebastien</t>
  </si>
  <si>
    <t>BERTHELOT</t>
  </si>
  <si>
    <t>Lucas</t>
  </si>
  <si>
    <t xml:space="preserve">VAUTHIER </t>
  </si>
  <si>
    <t>Auguste</t>
  </si>
  <si>
    <t>DEFIX</t>
  </si>
  <si>
    <t>Anne-Claire</t>
  </si>
  <si>
    <t>CHATAIN</t>
  </si>
  <si>
    <t>Paul</t>
  </si>
  <si>
    <t>GAILLARD</t>
  </si>
  <si>
    <t>Yannick</t>
  </si>
  <si>
    <t>PEILLEX</t>
  </si>
  <si>
    <t>Mattieu</t>
  </si>
  <si>
    <t>BECHET</t>
  </si>
  <si>
    <t>CAVARD</t>
  </si>
  <si>
    <t>Vincent</t>
  </si>
  <si>
    <t>Helene</t>
  </si>
  <si>
    <t>Eymeric</t>
  </si>
  <si>
    <t>ANALYSE DU TEST VMA : vos allures et vos intensités (vous pouvez ajouter manuellement vos données cardio) MISE A JOUR DU 17/10/2017</t>
  </si>
  <si>
    <t>PONS</t>
  </si>
  <si>
    <t>Hélène</t>
  </si>
  <si>
    <t>BERAIL</t>
  </si>
  <si>
    <t>Eric</t>
  </si>
  <si>
    <t>Loic</t>
  </si>
  <si>
    <t>PHILIPPE</t>
  </si>
  <si>
    <t>Olivier</t>
  </si>
  <si>
    <t>Michel</t>
  </si>
  <si>
    <t>PRINA</t>
  </si>
  <si>
    <t>Céline</t>
  </si>
  <si>
    <t>PIOTON</t>
  </si>
  <si>
    <t>Mélanie</t>
  </si>
  <si>
    <t>GAUTIER</t>
  </si>
  <si>
    <t>Jean-Yves</t>
  </si>
  <si>
    <t>BLEANDONU</t>
  </si>
  <si>
    <t>Christophe</t>
  </si>
  <si>
    <t>HOUDEMER</t>
  </si>
  <si>
    <t>AUCHER</t>
  </si>
  <si>
    <t>Marine</t>
  </si>
  <si>
    <t>DECRAMER</t>
  </si>
  <si>
    <t>Frédéric</t>
  </si>
  <si>
    <t>GOETZ</t>
  </si>
  <si>
    <t>VANHAME</t>
  </si>
  <si>
    <t>Elise</t>
  </si>
  <si>
    <t>VACHER</t>
  </si>
  <si>
    <t>Jérôme</t>
  </si>
  <si>
    <t>BERGER</t>
  </si>
  <si>
    <t>Cyril</t>
  </si>
  <si>
    <t>RAPHAEL</t>
  </si>
  <si>
    <t>Geoffrey</t>
  </si>
  <si>
    <t>BOLEVE</t>
  </si>
  <si>
    <t>CHASSEYROLE</t>
  </si>
  <si>
    <t>Thierry</t>
  </si>
  <si>
    <t>GREHAL</t>
  </si>
  <si>
    <t>Boris</t>
  </si>
  <si>
    <t>Jean-Marc</t>
  </si>
  <si>
    <t>ZAPELLONI</t>
  </si>
  <si>
    <t>David</t>
  </si>
  <si>
    <t>Anne-Laure</t>
  </si>
  <si>
    <t>Yann</t>
  </si>
  <si>
    <t>PERINET</t>
  </si>
  <si>
    <t>Claire</t>
  </si>
  <si>
    <t>VARON</t>
  </si>
  <si>
    <t>VALLET</t>
  </si>
  <si>
    <t>Benjamin</t>
  </si>
  <si>
    <t>ARCHAMBAULT</t>
  </si>
  <si>
    <t>Pierr-Yves</t>
  </si>
  <si>
    <t>GOTTA</t>
  </si>
  <si>
    <t>OLLIVIER</t>
  </si>
  <si>
    <t>BLANC</t>
  </si>
  <si>
    <t>Swan</t>
  </si>
</sst>
</file>

<file path=xl/styles.xml><?xml version="1.0" encoding="utf-8"?>
<styleSheet xmlns="http://schemas.openxmlformats.org/spreadsheetml/2006/main">
  <numFmts count="1">
    <numFmt numFmtId="164" formatCode="mm\'ss"/>
  </numFmts>
  <fonts count="6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5"/>
      <color indexed="8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06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topLeftCell="A18" workbookViewId="0">
      <selection activeCell="A44" sqref="A4:E44"/>
    </sheetView>
  </sheetViews>
  <sheetFormatPr baseColWidth="10" defaultRowHeight="15"/>
  <cols>
    <col min="1" max="1" width="16.85546875" bestFit="1" customWidth="1"/>
    <col min="4" max="4" width="10" customWidth="1"/>
    <col min="5" max="5" width="9.42578125" customWidth="1"/>
  </cols>
  <sheetData>
    <row r="1" spans="1:20">
      <c r="A1" s="14"/>
      <c r="B1" s="1"/>
      <c r="C1" s="1"/>
      <c r="D1" s="1"/>
      <c r="E1" s="2"/>
      <c r="F1" s="1"/>
      <c r="G1" s="1"/>
      <c r="H1" s="1"/>
      <c r="I1" s="2" t="s">
        <v>148</v>
      </c>
      <c r="J1" s="1"/>
      <c r="K1" s="1"/>
      <c r="L1" s="1"/>
      <c r="M1" s="1"/>
      <c r="N1" s="13">
        <v>43025</v>
      </c>
      <c r="O1" s="1"/>
      <c r="P1" s="1"/>
      <c r="Q1" s="1"/>
      <c r="R1" s="1"/>
      <c r="S1" s="1"/>
      <c r="T1" s="1"/>
    </row>
    <row r="2" spans="1:20" ht="26.25">
      <c r="A2" s="3"/>
      <c r="B2" s="3"/>
      <c r="C2" s="3"/>
      <c r="D2" s="4"/>
      <c r="E2" s="4"/>
      <c r="F2" s="5" t="s">
        <v>0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5</v>
      </c>
      <c r="L2" s="5"/>
      <c r="M2" s="5"/>
      <c r="N2" s="5"/>
      <c r="O2" s="5"/>
      <c r="P2" s="6" t="s">
        <v>6</v>
      </c>
      <c r="Q2" s="6" t="s">
        <v>7</v>
      </c>
      <c r="R2" s="6" t="s">
        <v>8</v>
      </c>
      <c r="S2" s="6"/>
      <c r="T2" s="1"/>
    </row>
    <row r="3" spans="1:20" ht="24.75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23</v>
      </c>
      <c r="P3" s="7" t="s">
        <v>24</v>
      </c>
      <c r="Q3" s="7" t="s">
        <v>25</v>
      </c>
      <c r="R3" s="7" t="s">
        <v>26</v>
      </c>
      <c r="S3" s="7" t="s">
        <v>27</v>
      </c>
      <c r="T3" s="8"/>
    </row>
    <row r="4" spans="1:20">
      <c r="A4" s="4" t="s">
        <v>194</v>
      </c>
      <c r="B4" s="4" t="s">
        <v>195</v>
      </c>
      <c r="C4" s="3">
        <v>16.3</v>
      </c>
      <c r="D4" s="4"/>
      <c r="E4" s="4">
        <v>180</v>
      </c>
      <c r="F4" s="9">
        <f t="shared" ref="F4:F46" si="0">166*3600/($C4*1000)/86400</f>
        <v>4.2433537832310838E-4</v>
      </c>
      <c r="G4" s="9">
        <f t="shared" ref="G4:G46" si="1">200*3600/($C4*1000)/86400</f>
        <v>5.1124744376278123E-4</v>
      </c>
      <c r="H4" s="9">
        <f t="shared" ref="H4:H46" si="2">250*3600/($C4*1000)/86400</f>
        <v>6.3905930470347641E-4</v>
      </c>
      <c r="I4" s="9">
        <f t="shared" ref="I4:I46" si="3">300*3600/($C4*1000-500)/86400</f>
        <v>7.911392405063291E-4</v>
      </c>
      <c r="J4" s="9">
        <f t="shared" ref="J4:J46" si="4">333*3600/($C4*1000-500)/86400</f>
        <v>8.781645569620254E-4</v>
      </c>
      <c r="K4" s="9">
        <f t="shared" ref="K4:K46" si="5">400*3600/($C4*1000-500)/86400</f>
        <v>1.0548523206751056E-3</v>
      </c>
      <c r="L4" s="9">
        <f t="shared" ref="L4:L46" si="6">500*3600/($C4*1000-1000)/86400</f>
        <v>1.3616557734204792E-3</v>
      </c>
      <c r="M4" s="9">
        <f t="shared" ref="M4:M46" si="7">666*3600/($C4*1000-1000)/86400</f>
        <v>1.8137254901960786E-3</v>
      </c>
      <c r="N4" s="9">
        <f t="shared" ref="N4:N46" si="8">800*3600/($C4*1000-1500)/86400</f>
        <v>2.2522522522522522E-3</v>
      </c>
      <c r="O4" s="9">
        <f t="shared" ref="O4:O46" si="9">1000*3600/($C4*1000-1500)/86400</f>
        <v>2.8153153153153156E-3</v>
      </c>
      <c r="P4" s="10">
        <f t="shared" ref="P4:P46" si="10">(($E4-$D4)*0.9)+$D4</f>
        <v>162</v>
      </c>
      <c r="Q4" s="10">
        <f t="shared" ref="Q4:Q46" si="11">(($E4-$D4)*0.85)+$D4</f>
        <v>153</v>
      </c>
      <c r="R4" s="10">
        <f t="shared" ref="R4:R46" si="12">(($E4-$D4)*0.8)+$D4</f>
        <v>144</v>
      </c>
      <c r="S4" s="10">
        <f t="shared" ref="S4:S46" si="13">(($E4-$D4)*0.7)+$D4</f>
        <v>125.99999999999999</v>
      </c>
      <c r="T4" s="1"/>
    </row>
    <row r="5" spans="1:20">
      <c r="A5" s="4" t="s">
        <v>166</v>
      </c>
      <c r="B5" s="4" t="s">
        <v>167</v>
      </c>
      <c r="C5" s="3">
        <v>14.7</v>
      </c>
      <c r="D5" s="4"/>
      <c r="E5" s="4"/>
      <c r="F5" s="9">
        <f t="shared" si="0"/>
        <v>4.7052154195011337E-4</v>
      </c>
      <c r="G5" s="9">
        <f t="shared" si="1"/>
        <v>5.6689342403628119E-4</v>
      </c>
      <c r="H5" s="9">
        <f t="shared" si="2"/>
        <v>7.0861678004535147E-4</v>
      </c>
      <c r="I5" s="9">
        <f t="shared" si="3"/>
        <v>8.8028169014084498E-4</v>
      </c>
      <c r="J5" s="9">
        <f t="shared" si="4"/>
        <v>9.771126760563379E-4</v>
      </c>
      <c r="K5" s="9">
        <f t="shared" si="5"/>
        <v>1.1737089201877935E-3</v>
      </c>
      <c r="L5" s="9">
        <f t="shared" si="6"/>
        <v>1.5206812652068127E-3</v>
      </c>
      <c r="M5" s="9">
        <f t="shared" si="7"/>
        <v>2.0255474452554744E-3</v>
      </c>
      <c r="N5" s="9">
        <f t="shared" si="8"/>
        <v>2.5252525252525255E-3</v>
      </c>
      <c r="O5" s="9">
        <f t="shared" si="9"/>
        <v>3.1565656565656569E-3</v>
      </c>
      <c r="P5" s="10">
        <f t="shared" si="10"/>
        <v>0</v>
      </c>
      <c r="Q5" s="10">
        <f t="shared" si="11"/>
        <v>0</v>
      </c>
      <c r="R5" s="10">
        <f t="shared" si="12"/>
        <v>0</v>
      </c>
      <c r="S5" s="10">
        <f t="shared" si="13"/>
        <v>0</v>
      </c>
      <c r="T5" s="1"/>
    </row>
    <row r="6" spans="1:20">
      <c r="A6" s="4" t="s">
        <v>143</v>
      </c>
      <c r="B6" s="4" t="s">
        <v>188</v>
      </c>
      <c r="C6" s="3">
        <v>16.5</v>
      </c>
      <c r="D6" s="4"/>
      <c r="E6" s="4"/>
      <c r="F6" s="9">
        <f t="shared" si="0"/>
        <v>4.1919191919191921E-4</v>
      </c>
      <c r="G6" s="9">
        <f t="shared" si="1"/>
        <v>5.0505050505050505E-4</v>
      </c>
      <c r="H6" s="9">
        <f t="shared" si="2"/>
        <v>6.3131313131313137E-4</v>
      </c>
      <c r="I6" s="9">
        <f t="shared" si="3"/>
        <v>7.8125000000000004E-4</v>
      </c>
      <c r="J6" s="9">
        <f t="shared" si="4"/>
        <v>8.6718750000000001E-4</v>
      </c>
      <c r="K6" s="9">
        <f t="shared" si="5"/>
        <v>1.0416666666666667E-3</v>
      </c>
      <c r="L6" s="9">
        <f t="shared" si="6"/>
        <v>1.3440860215053762E-3</v>
      </c>
      <c r="M6" s="9">
        <f t="shared" si="7"/>
        <v>1.7903225806451613E-3</v>
      </c>
      <c r="N6" s="9">
        <f t="shared" si="8"/>
        <v>2.2222222222222222E-3</v>
      </c>
      <c r="O6" s="9">
        <f t="shared" si="9"/>
        <v>2.7777777777777779E-3</v>
      </c>
      <c r="P6" s="10">
        <f t="shared" si="10"/>
        <v>0</v>
      </c>
      <c r="Q6" s="10">
        <f t="shared" si="11"/>
        <v>0</v>
      </c>
      <c r="R6" s="10">
        <f t="shared" si="12"/>
        <v>0</v>
      </c>
      <c r="S6" s="10">
        <f t="shared" si="13"/>
        <v>0</v>
      </c>
      <c r="T6" s="1"/>
    </row>
    <row r="7" spans="1:20">
      <c r="A7" s="4" t="s">
        <v>143</v>
      </c>
      <c r="B7" s="4" t="s">
        <v>73</v>
      </c>
      <c r="C7" s="3">
        <v>20.5</v>
      </c>
      <c r="D7" s="4"/>
      <c r="E7" s="4"/>
      <c r="F7" s="9">
        <f t="shared" si="0"/>
        <v>3.3739837398373985E-4</v>
      </c>
      <c r="G7" s="9">
        <f t="shared" si="1"/>
        <v>4.0650406504065046E-4</v>
      </c>
      <c r="H7" s="9">
        <f t="shared" si="2"/>
        <v>5.0813008130081306E-4</v>
      </c>
      <c r="I7" s="9">
        <f t="shared" si="3"/>
        <v>6.2500000000000001E-4</v>
      </c>
      <c r="J7" s="9">
        <f t="shared" si="4"/>
        <v>6.9374999999999992E-4</v>
      </c>
      <c r="K7" s="9">
        <f t="shared" si="5"/>
        <v>8.3333333333333339E-4</v>
      </c>
      <c r="L7" s="9">
        <f t="shared" si="6"/>
        <v>1.0683760683760683E-3</v>
      </c>
      <c r="M7" s="9">
        <f t="shared" si="7"/>
        <v>1.4230769230769232E-3</v>
      </c>
      <c r="N7" s="9">
        <f t="shared" si="8"/>
        <v>1.7543859649122805E-3</v>
      </c>
      <c r="O7" s="9">
        <f t="shared" si="9"/>
        <v>2.1929824561403512E-3</v>
      </c>
      <c r="P7" s="10">
        <f t="shared" si="10"/>
        <v>0</v>
      </c>
      <c r="Q7" s="10">
        <f t="shared" si="11"/>
        <v>0</v>
      </c>
      <c r="R7" s="10">
        <f t="shared" si="12"/>
        <v>0</v>
      </c>
      <c r="S7" s="10">
        <f t="shared" si="13"/>
        <v>0</v>
      </c>
      <c r="T7" s="1"/>
    </row>
    <row r="8" spans="1:20">
      <c r="A8" s="4" t="s">
        <v>127</v>
      </c>
      <c r="B8" s="4" t="s">
        <v>128</v>
      </c>
      <c r="C8" s="3">
        <v>16.100000000000001</v>
      </c>
      <c r="D8" s="4"/>
      <c r="E8" s="4"/>
      <c r="F8" s="9">
        <f t="shared" si="0"/>
        <v>4.2960662525879913E-4</v>
      </c>
      <c r="G8" s="9">
        <f t="shared" si="1"/>
        <v>5.1759834368530014E-4</v>
      </c>
      <c r="H8" s="9">
        <f t="shared" si="2"/>
        <v>6.4699792960662514E-4</v>
      </c>
      <c r="I8" s="9">
        <f t="shared" si="3"/>
        <v>8.0128205128205125E-4</v>
      </c>
      <c r="J8" s="9">
        <f t="shared" si="4"/>
        <v>8.8942307692307682E-4</v>
      </c>
      <c r="K8" s="9">
        <f t="shared" si="5"/>
        <v>1.0683760683760683E-3</v>
      </c>
      <c r="L8" s="9">
        <f t="shared" si="6"/>
        <v>1.3796909492273727E-3</v>
      </c>
      <c r="M8" s="9">
        <f t="shared" si="7"/>
        <v>1.8377483443708608E-3</v>
      </c>
      <c r="N8" s="9">
        <f t="shared" si="8"/>
        <v>2.2831050228310497E-3</v>
      </c>
      <c r="O8" s="9">
        <f t="shared" si="9"/>
        <v>2.8538812785388122E-3</v>
      </c>
      <c r="P8" s="10">
        <f t="shared" si="10"/>
        <v>0</v>
      </c>
      <c r="Q8" s="10">
        <f t="shared" si="11"/>
        <v>0</v>
      </c>
      <c r="R8" s="10">
        <f t="shared" si="12"/>
        <v>0</v>
      </c>
      <c r="S8" s="10">
        <f t="shared" si="13"/>
        <v>0</v>
      </c>
      <c r="T8" s="1"/>
    </row>
    <row r="9" spans="1:20">
      <c r="A9" s="4" t="s">
        <v>151</v>
      </c>
      <c r="B9" s="4" t="s">
        <v>152</v>
      </c>
      <c r="C9" s="3">
        <v>15.1</v>
      </c>
      <c r="D9" s="4"/>
      <c r="E9" s="4"/>
      <c r="F9" s="9">
        <f t="shared" si="0"/>
        <v>4.5805739514348786E-4</v>
      </c>
      <c r="G9" s="9">
        <f t="shared" si="1"/>
        <v>5.5187637969094923E-4</v>
      </c>
      <c r="H9" s="9">
        <f t="shared" si="2"/>
        <v>6.8984547461368648E-4</v>
      </c>
      <c r="I9" s="9">
        <f t="shared" si="3"/>
        <v>8.561643835616439E-4</v>
      </c>
      <c r="J9" s="9">
        <f t="shared" si="4"/>
        <v>9.5034246575342461E-4</v>
      </c>
      <c r="K9" s="9">
        <f t="shared" si="5"/>
        <v>1.1415525114155251E-3</v>
      </c>
      <c r="L9" s="9">
        <f t="shared" si="6"/>
        <v>1.4775413711583924E-3</v>
      </c>
      <c r="M9" s="9">
        <f t="shared" si="7"/>
        <v>1.9680851063829789E-3</v>
      </c>
      <c r="N9" s="9">
        <f t="shared" si="8"/>
        <v>2.4509803921568627E-3</v>
      </c>
      <c r="O9" s="9">
        <f t="shared" si="9"/>
        <v>3.0637254901960784E-3</v>
      </c>
      <c r="P9" s="10">
        <f t="shared" si="10"/>
        <v>0</v>
      </c>
      <c r="Q9" s="10">
        <f t="shared" si="11"/>
        <v>0</v>
      </c>
      <c r="R9" s="10">
        <f t="shared" si="12"/>
        <v>0</v>
      </c>
      <c r="S9" s="10">
        <f t="shared" si="13"/>
        <v>0</v>
      </c>
      <c r="T9" s="1"/>
    </row>
    <row r="10" spans="1:20">
      <c r="A10" s="4" t="s">
        <v>175</v>
      </c>
      <c r="B10" s="4" t="s">
        <v>176</v>
      </c>
      <c r="C10" s="3">
        <v>17.2</v>
      </c>
      <c r="D10" s="4"/>
      <c r="E10" s="4"/>
      <c r="F10" s="9">
        <f t="shared" si="0"/>
        <v>4.0213178294573647E-4</v>
      </c>
      <c r="G10" s="9">
        <f t="shared" si="1"/>
        <v>4.844961240310078E-4</v>
      </c>
      <c r="H10" s="9">
        <f t="shared" si="2"/>
        <v>6.0562015503875968E-4</v>
      </c>
      <c r="I10" s="9">
        <f t="shared" si="3"/>
        <v>7.4850299401197609E-4</v>
      </c>
      <c r="J10" s="9">
        <f t="shared" si="4"/>
        <v>8.3083832335329344E-4</v>
      </c>
      <c r="K10" s="9">
        <f t="shared" si="5"/>
        <v>9.980039920159682E-4</v>
      </c>
      <c r="L10" s="9">
        <f t="shared" si="6"/>
        <v>1.2860082304526749E-3</v>
      </c>
      <c r="M10" s="9">
        <f t="shared" si="7"/>
        <v>1.712962962962963E-3</v>
      </c>
      <c r="N10" s="9">
        <f t="shared" si="8"/>
        <v>2.1231422505307855E-3</v>
      </c>
      <c r="O10" s="9">
        <f t="shared" si="9"/>
        <v>2.6539278131634822E-3</v>
      </c>
      <c r="P10" s="10">
        <f t="shared" si="10"/>
        <v>0</v>
      </c>
      <c r="Q10" s="10">
        <f t="shared" si="11"/>
        <v>0</v>
      </c>
      <c r="R10" s="10">
        <f t="shared" si="12"/>
        <v>0</v>
      </c>
      <c r="S10" s="10">
        <f t="shared" si="13"/>
        <v>0</v>
      </c>
      <c r="T10" s="1"/>
    </row>
    <row r="11" spans="1:20">
      <c r="A11" s="4" t="s">
        <v>131</v>
      </c>
      <c r="B11" s="4" t="s">
        <v>132</v>
      </c>
      <c r="C11" s="3">
        <v>17.600000000000001</v>
      </c>
      <c r="D11" s="4"/>
      <c r="E11" s="4"/>
      <c r="F11" s="9">
        <f t="shared" si="0"/>
        <v>3.9299242424242423E-4</v>
      </c>
      <c r="G11" s="9">
        <f t="shared" si="1"/>
        <v>4.7348484848484844E-4</v>
      </c>
      <c r="H11" s="9">
        <f t="shared" si="2"/>
        <v>5.9185606060606062E-4</v>
      </c>
      <c r="I11" s="9">
        <f t="shared" si="3"/>
        <v>7.3099415204678359E-4</v>
      </c>
      <c r="J11" s="9">
        <f t="shared" si="4"/>
        <v>8.114035087719299E-4</v>
      </c>
      <c r="K11" s="9">
        <f t="shared" si="5"/>
        <v>9.7465886939571156E-4</v>
      </c>
      <c r="L11" s="9">
        <f t="shared" si="6"/>
        <v>1.2550200803212851E-3</v>
      </c>
      <c r="M11" s="9">
        <f t="shared" si="7"/>
        <v>1.6716867469879519E-3</v>
      </c>
      <c r="N11" s="9">
        <f t="shared" si="8"/>
        <v>2.070393374741201E-3</v>
      </c>
      <c r="O11" s="9">
        <f t="shared" si="9"/>
        <v>2.587991718426501E-3</v>
      </c>
      <c r="P11" s="10">
        <f t="shared" si="10"/>
        <v>0</v>
      </c>
      <c r="Q11" s="10">
        <f t="shared" si="11"/>
        <v>0</v>
      </c>
      <c r="R11" s="10">
        <f t="shared" si="12"/>
        <v>0</v>
      </c>
      <c r="S11" s="10">
        <f t="shared" si="13"/>
        <v>0</v>
      </c>
      <c r="T11" s="1"/>
    </row>
    <row r="12" spans="1:20">
      <c r="A12" s="4" t="s">
        <v>198</v>
      </c>
      <c r="B12" s="4" t="s">
        <v>199</v>
      </c>
      <c r="C12" s="3">
        <v>19.600000000000001</v>
      </c>
      <c r="D12" s="4"/>
      <c r="E12" s="4"/>
      <c r="F12" s="9">
        <f t="shared" si="0"/>
        <v>3.52891156462585E-4</v>
      </c>
      <c r="G12" s="9">
        <f t="shared" si="1"/>
        <v>4.2517006802721092E-4</v>
      </c>
      <c r="H12" s="9">
        <f t="shared" si="2"/>
        <v>5.3146258503401354E-4</v>
      </c>
      <c r="I12" s="9">
        <f t="shared" si="3"/>
        <v>6.5445026178010464E-4</v>
      </c>
      <c r="J12" s="9">
        <f t="shared" si="4"/>
        <v>7.264397905759162E-4</v>
      </c>
      <c r="K12" s="9">
        <f t="shared" si="5"/>
        <v>8.7260034904013963E-4</v>
      </c>
      <c r="L12" s="9">
        <f t="shared" si="6"/>
        <v>1.1200716845878138E-3</v>
      </c>
      <c r="M12" s="9">
        <f t="shared" si="7"/>
        <v>1.4919354838709678E-3</v>
      </c>
      <c r="N12" s="9">
        <f t="shared" si="8"/>
        <v>1.841620626151013E-3</v>
      </c>
      <c r="O12" s="9">
        <f t="shared" si="9"/>
        <v>2.3020257826887663E-3</v>
      </c>
      <c r="P12" s="10">
        <f t="shared" si="10"/>
        <v>0</v>
      </c>
      <c r="Q12" s="10">
        <f t="shared" si="11"/>
        <v>0</v>
      </c>
      <c r="R12" s="10">
        <f t="shared" si="12"/>
        <v>0</v>
      </c>
      <c r="S12" s="10">
        <f t="shared" si="13"/>
        <v>0</v>
      </c>
      <c r="T12" s="1"/>
    </row>
    <row r="13" spans="1:20">
      <c r="A13" s="4" t="s">
        <v>163</v>
      </c>
      <c r="B13" s="4" t="s">
        <v>164</v>
      </c>
      <c r="C13" s="3">
        <v>16.100000000000001</v>
      </c>
      <c r="D13" s="4"/>
      <c r="E13" s="4"/>
      <c r="F13" s="9">
        <f t="shared" si="0"/>
        <v>4.2960662525879913E-4</v>
      </c>
      <c r="G13" s="9">
        <f t="shared" si="1"/>
        <v>5.1759834368530014E-4</v>
      </c>
      <c r="H13" s="9">
        <f t="shared" si="2"/>
        <v>6.4699792960662514E-4</v>
      </c>
      <c r="I13" s="9">
        <f t="shared" si="3"/>
        <v>8.0128205128205125E-4</v>
      </c>
      <c r="J13" s="9">
        <f t="shared" si="4"/>
        <v>8.8942307692307682E-4</v>
      </c>
      <c r="K13" s="9">
        <f t="shared" si="5"/>
        <v>1.0683760683760683E-3</v>
      </c>
      <c r="L13" s="9">
        <f t="shared" si="6"/>
        <v>1.3796909492273727E-3</v>
      </c>
      <c r="M13" s="9">
        <f t="shared" si="7"/>
        <v>1.8377483443708608E-3</v>
      </c>
      <c r="N13" s="9">
        <f t="shared" si="8"/>
        <v>2.2831050228310497E-3</v>
      </c>
      <c r="O13" s="9">
        <f t="shared" si="9"/>
        <v>2.8538812785388122E-3</v>
      </c>
      <c r="P13" s="10">
        <f t="shared" si="10"/>
        <v>0</v>
      </c>
      <c r="Q13" s="10">
        <f t="shared" si="11"/>
        <v>0</v>
      </c>
      <c r="R13" s="10">
        <f t="shared" si="12"/>
        <v>0</v>
      </c>
      <c r="S13" s="10">
        <f t="shared" si="13"/>
        <v>0</v>
      </c>
      <c r="T13" s="1"/>
    </row>
    <row r="14" spans="1:20">
      <c r="A14" s="4" t="s">
        <v>179</v>
      </c>
      <c r="B14" s="4" t="s">
        <v>34</v>
      </c>
      <c r="C14" s="3">
        <v>18.7</v>
      </c>
      <c r="D14" s="4"/>
      <c r="E14" s="4"/>
      <c r="F14" s="9">
        <f t="shared" si="0"/>
        <v>3.6987522281639926E-4</v>
      </c>
      <c r="G14" s="9">
        <f t="shared" si="1"/>
        <v>4.4563279857397502E-4</v>
      </c>
      <c r="H14" s="9">
        <f t="shared" si="2"/>
        <v>5.5704099821746872E-4</v>
      </c>
      <c r="I14" s="9">
        <f t="shared" si="3"/>
        <v>6.8681318681318687E-4</v>
      </c>
      <c r="J14" s="9">
        <f t="shared" si="4"/>
        <v>7.6236263736263732E-4</v>
      </c>
      <c r="K14" s="9">
        <f t="shared" si="5"/>
        <v>9.1575091575091575E-4</v>
      </c>
      <c r="L14" s="9">
        <f t="shared" si="6"/>
        <v>1.1770244821092278E-3</v>
      </c>
      <c r="M14" s="9">
        <f t="shared" si="7"/>
        <v>1.5677966101694915E-3</v>
      </c>
      <c r="N14" s="9">
        <f t="shared" si="8"/>
        <v>1.9379844961240312E-3</v>
      </c>
      <c r="O14" s="9">
        <f t="shared" si="9"/>
        <v>2.4224806201550387E-3</v>
      </c>
      <c r="P14" s="10">
        <f t="shared" si="10"/>
        <v>0</v>
      </c>
      <c r="Q14" s="10">
        <f t="shared" si="11"/>
        <v>0</v>
      </c>
      <c r="R14" s="10">
        <f t="shared" si="12"/>
        <v>0</v>
      </c>
      <c r="S14" s="10">
        <f t="shared" si="13"/>
        <v>0</v>
      </c>
      <c r="T14" s="1"/>
    </row>
    <row r="15" spans="1:20">
      <c r="A15" s="4" t="s">
        <v>70</v>
      </c>
      <c r="B15" s="4" t="s">
        <v>187</v>
      </c>
      <c r="C15" s="3">
        <v>14.7</v>
      </c>
      <c r="D15" s="4"/>
      <c r="E15" s="4"/>
      <c r="F15" s="9">
        <f t="shared" si="0"/>
        <v>4.7052154195011337E-4</v>
      </c>
      <c r="G15" s="9">
        <f t="shared" si="1"/>
        <v>5.6689342403628119E-4</v>
      </c>
      <c r="H15" s="9">
        <f t="shared" si="2"/>
        <v>7.0861678004535147E-4</v>
      </c>
      <c r="I15" s="9">
        <f t="shared" si="3"/>
        <v>8.8028169014084498E-4</v>
      </c>
      <c r="J15" s="9">
        <f t="shared" si="4"/>
        <v>9.771126760563379E-4</v>
      </c>
      <c r="K15" s="9">
        <f t="shared" si="5"/>
        <v>1.1737089201877935E-3</v>
      </c>
      <c r="L15" s="9">
        <f t="shared" si="6"/>
        <v>1.5206812652068127E-3</v>
      </c>
      <c r="M15" s="9">
        <f t="shared" si="7"/>
        <v>2.0255474452554744E-3</v>
      </c>
      <c r="N15" s="9">
        <f t="shared" si="8"/>
        <v>2.5252525252525255E-3</v>
      </c>
      <c r="O15" s="9">
        <f t="shared" si="9"/>
        <v>3.1565656565656569E-3</v>
      </c>
      <c r="P15" s="10">
        <f t="shared" si="10"/>
        <v>0</v>
      </c>
      <c r="Q15" s="10">
        <f t="shared" si="11"/>
        <v>0</v>
      </c>
      <c r="R15" s="10">
        <f t="shared" si="12"/>
        <v>0</v>
      </c>
      <c r="S15" s="10">
        <f t="shared" si="13"/>
        <v>0</v>
      </c>
      <c r="T15" s="1"/>
    </row>
    <row r="16" spans="1:20">
      <c r="A16" s="4" t="s">
        <v>118</v>
      </c>
      <c r="B16" s="4" t="s">
        <v>156</v>
      </c>
      <c r="C16" s="3">
        <v>14.9</v>
      </c>
      <c r="D16" s="4"/>
      <c r="E16" s="4"/>
      <c r="F16" s="9">
        <f t="shared" si="0"/>
        <v>4.6420581655480986E-4</v>
      </c>
      <c r="G16" s="9">
        <f t="shared" si="1"/>
        <v>5.5928411633109618E-4</v>
      </c>
      <c r="H16" s="9">
        <f t="shared" si="2"/>
        <v>6.9910514541387029E-4</v>
      </c>
      <c r="I16" s="9">
        <f t="shared" si="3"/>
        <v>8.6805555555555551E-4</v>
      </c>
      <c r="J16" s="9">
        <f t="shared" si="4"/>
        <v>9.6354166666666669E-4</v>
      </c>
      <c r="K16" s="9">
        <f t="shared" si="5"/>
        <v>1.1574074074074073E-3</v>
      </c>
      <c r="L16" s="9">
        <f t="shared" si="6"/>
        <v>1.4988009592326139E-3</v>
      </c>
      <c r="M16" s="9">
        <f t="shared" si="7"/>
        <v>1.9964028776978415E-3</v>
      </c>
      <c r="N16" s="9">
        <f t="shared" si="8"/>
        <v>2.4875621890547263E-3</v>
      </c>
      <c r="O16" s="9">
        <f t="shared" si="9"/>
        <v>3.1094527363184081E-3</v>
      </c>
      <c r="P16" s="10">
        <f t="shared" si="10"/>
        <v>0</v>
      </c>
      <c r="Q16" s="10">
        <f t="shared" si="11"/>
        <v>0</v>
      </c>
      <c r="R16" s="10">
        <f t="shared" si="12"/>
        <v>0</v>
      </c>
      <c r="S16" s="10">
        <f t="shared" si="13"/>
        <v>0</v>
      </c>
      <c r="T16" s="1"/>
    </row>
    <row r="17" spans="1:20">
      <c r="A17" s="4" t="s">
        <v>89</v>
      </c>
      <c r="B17" s="4" t="s">
        <v>174</v>
      </c>
      <c r="C17" s="3">
        <v>16.600000000000001</v>
      </c>
      <c r="D17" s="4"/>
      <c r="E17" s="4"/>
      <c r="F17" s="9">
        <f t="shared" si="0"/>
        <v>4.1666666666666669E-4</v>
      </c>
      <c r="G17" s="9">
        <f t="shared" si="1"/>
        <v>5.0200803212851401E-4</v>
      </c>
      <c r="H17" s="9">
        <f t="shared" si="2"/>
        <v>6.2751004016064257E-4</v>
      </c>
      <c r="I17" s="9">
        <f t="shared" si="3"/>
        <v>7.7639751552795026E-4</v>
      </c>
      <c r="J17" s="9">
        <f t="shared" si="4"/>
        <v>8.6180124223602479E-4</v>
      </c>
      <c r="K17" s="9">
        <f t="shared" si="5"/>
        <v>1.0351966873706005E-3</v>
      </c>
      <c r="L17" s="9">
        <f t="shared" si="6"/>
        <v>1.3354700854700855E-3</v>
      </c>
      <c r="M17" s="9">
        <f t="shared" si="7"/>
        <v>1.7788461538461536E-3</v>
      </c>
      <c r="N17" s="9">
        <f t="shared" si="8"/>
        <v>2.2075055187637969E-3</v>
      </c>
      <c r="O17" s="9">
        <f t="shared" si="9"/>
        <v>2.7593818984547459E-3</v>
      </c>
      <c r="P17" s="10">
        <f t="shared" si="10"/>
        <v>0</v>
      </c>
      <c r="Q17" s="10">
        <f t="shared" si="11"/>
        <v>0</v>
      </c>
      <c r="R17" s="10">
        <f t="shared" si="12"/>
        <v>0</v>
      </c>
      <c r="S17" s="10">
        <f t="shared" si="13"/>
        <v>0</v>
      </c>
      <c r="T17" s="1"/>
    </row>
    <row r="18" spans="1:20">
      <c r="A18" s="4" t="s">
        <v>84</v>
      </c>
      <c r="B18" s="4" t="s">
        <v>153</v>
      </c>
      <c r="C18" s="3">
        <v>16.100000000000001</v>
      </c>
      <c r="D18" s="4"/>
      <c r="E18" s="4"/>
      <c r="F18" s="9">
        <f t="shared" si="0"/>
        <v>4.2960662525879913E-4</v>
      </c>
      <c r="G18" s="9">
        <f t="shared" si="1"/>
        <v>5.1759834368530014E-4</v>
      </c>
      <c r="H18" s="9">
        <f t="shared" si="2"/>
        <v>6.4699792960662514E-4</v>
      </c>
      <c r="I18" s="9">
        <f t="shared" si="3"/>
        <v>8.0128205128205125E-4</v>
      </c>
      <c r="J18" s="9">
        <f t="shared" si="4"/>
        <v>8.8942307692307682E-4</v>
      </c>
      <c r="K18" s="9">
        <f t="shared" si="5"/>
        <v>1.0683760683760683E-3</v>
      </c>
      <c r="L18" s="9">
        <f t="shared" si="6"/>
        <v>1.3796909492273727E-3</v>
      </c>
      <c r="M18" s="9">
        <f t="shared" si="7"/>
        <v>1.8377483443708608E-3</v>
      </c>
      <c r="N18" s="9">
        <f t="shared" si="8"/>
        <v>2.2831050228310497E-3</v>
      </c>
      <c r="O18" s="9">
        <f t="shared" si="9"/>
        <v>2.8538812785388122E-3</v>
      </c>
      <c r="P18" s="10">
        <f t="shared" si="10"/>
        <v>0</v>
      </c>
      <c r="Q18" s="10">
        <f t="shared" si="11"/>
        <v>0</v>
      </c>
      <c r="R18" s="10">
        <f t="shared" si="12"/>
        <v>0</v>
      </c>
      <c r="S18" s="10">
        <f t="shared" si="13"/>
        <v>0</v>
      </c>
      <c r="T18" s="1"/>
    </row>
    <row r="19" spans="1:20">
      <c r="A19" s="4" t="s">
        <v>180</v>
      </c>
      <c r="B19" s="4" t="s">
        <v>181</v>
      </c>
      <c r="C19" s="3">
        <v>15.7</v>
      </c>
      <c r="D19" s="4"/>
      <c r="E19" s="4"/>
      <c r="F19" s="9">
        <f t="shared" si="0"/>
        <v>4.4055201698513799E-4</v>
      </c>
      <c r="G19" s="9">
        <f t="shared" si="1"/>
        <v>5.3078556263269638E-4</v>
      </c>
      <c r="H19" s="9">
        <f t="shared" si="2"/>
        <v>6.6348195329087056E-4</v>
      </c>
      <c r="I19" s="9">
        <f t="shared" si="3"/>
        <v>8.2236842105263164E-4</v>
      </c>
      <c r="J19" s="9">
        <f t="shared" si="4"/>
        <v>9.1282894736842098E-4</v>
      </c>
      <c r="K19" s="9">
        <f t="shared" si="5"/>
        <v>1.0964912280701756E-3</v>
      </c>
      <c r="L19" s="9">
        <f t="shared" si="6"/>
        <v>1.4172335600907029E-3</v>
      </c>
      <c r="M19" s="9">
        <f t="shared" si="7"/>
        <v>1.8877551020408164E-3</v>
      </c>
      <c r="N19" s="9">
        <f t="shared" si="8"/>
        <v>2.3474178403755869E-3</v>
      </c>
      <c r="O19" s="9">
        <f t="shared" si="9"/>
        <v>2.9342723004694839E-3</v>
      </c>
      <c r="P19" s="10">
        <f t="shared" si="10"/>
        <v>0</v>
      </c>
      <c r="Q19" s="10">
        <f t="shared" si="11"/>
        <v>0</v>
      </c>
      <c r="R19" s="10">
        <f t="shared" si="12"/>
        <v>0</v>
      </c>
      <c r="S19" s="10">
        <f t="shared" si="13"/>
        <v>0</v>
      </c>
      <c r="T19" s="1"/>
    </row>
    <row r="20" spans="1:20">
      <c r="A20" s="4" t="s">
        <v>32</v>
      </c>
      <c r="B20" s="4" t="s">
        <v>123</v>
      </c>
      <c r="C20" s="3">
        <v>18.600000000000001</v>
      </c>
      <c r="D20" s="4"/>
      <c r="E20" s="4">
        <v>188</v>
      </c>
      <c r="F20" s="9">
        <f t="shared" si="0"/>
        <v>3.7186379928315415E-4</v>
      </c>
      <c r="G20" s="9">
        <f t="shared" si="1"/>
        <v>4.4802867383512545E-4</v>
      </c>
      <c r="H20" s="9">
        <f t="shared" si="2"/>
        <v>5.6003584229390689E-4</v>
      </c>
      <c r="I20" s="9">
        <f t="shared" si="3"/>
        <v>6.9060773480662981E-4</v>
      </c>
      <c r="J20" s="9">
        <f t="shared" si="4"/>
        <v>7.6657458563535912E-4</v>
      </c>
      <c r="K20" s="9">
        <f t="shared" si="5"/>
        <v>9.2081031307550648E-4</v>
      </c>
      <c r="L20" s="9">
        <f t="shared" si="6"/>
        <v>1.1837121212121212E-3</v>
      </c>
      <c r="M20" s="9">
        <f t="shared" si="7"/>
        <v>1.5767045454545454E-3</v>
      </c>
      <c r="N20" s="9">
        <f t="shared" si="8"/>
        <v>1.9493177387914231E-3</v>
      </c>
      <c r="O20" s="9">
        <f t="shared" si="9"/>
        <v>2.4366471734892786E-3</v>
      </c>
      <c r="P20" s="10">
        <f t="shared" si="10"/>
        <v>169.20000000000002</v>
      </c>
      <c r="Q20" s="10">
        <f t="shared" si="11"/>
        <v>159.79999999999998</v>
      </c>
      <c r="R20" s="10">
        <f t="shared" si="12"/>
        <v>150.4</v>
      </c>
      <c r="S20" s="10">
        <f t="shared" si="13"/>
        <v>131.6</v>
      </c>
      <c r="T20" s="1"/>
    </row>
    <row r="21" spans="1:20">
      <c r="A21" s="4" t="s">
        <v>168</v>
      </c>
      <c r="B21" s="4" t="s">
        <v>169</v>
      </c>
      <c r="C21" s="3">
        <v>15</v>
      </c>
      <c r="D21" s="4"/>
      <c r="E21" s="4"/>
      <c r="F21" s="9">
        <f t="shared" si="0"/>
        <v>4.6111111111111114E-4</v>
      </c>
      <c r="G21" s="9">
        <f t="shared" si="1"/>
        <v>5.5555555555555556E-4</v>
      </c>
      <c r="H21" s="9">
        <f t="shared" si="2"/>
        <v>6.9444444444444447E-4</v>
      </c>
      <c r="I21" s="9">
        <f t="shared" si="3"/>
        <v>8.6206896551724137E-4</v>
      </c>
      <c r="J21" s="9">
        <f t="shared" si="4"/>
        <v>9.5689655172413789E-4</v>
      </c>
      <c r="K21" s="9">
        <f t="shared" si="5"/>
        <v>1.1494252873563218E-3</v>
      </c>
      <c r="L21" s="9">
        <f t="shared" si="6"/>
        <v>1.4880952380952382E-3</v>
      </c>
      <c r="M21" s="9">
        <f t="shared" si="7"/>
        <v>1.9821428571428572E-3</v>
      </c>
      <c r="N21" s="9">
        <f t="shared" si="8"/>
        <v>2.4691358024691358E-3</v>
      </c>
      <c r="O21" s="9">
        <f t="shared" si="9"/>
        <v>3.08641975308642E-3</v>
      </c>
      <c r="P21" s="10">
        <f t="shared" si="10"/>
        <v>0</v>
      </c>
      <c r="Q21" s="10">
        <f t="shared" si="11"/>
        <v>0</v>
      </c>
      <c r="R21" s="10">
        <f t="shared" si="12"/>
        <v>0</v>
      </c>
      <c r="S21" s="10">
        <f t="shared" si="13"/>
        <v>0</v>
      </c>
      <c r="T21" s="1"/>
    </row>
    <row r="22" spans="1:20">
      <c r="A22" s="4" t="s">
        <v>161</v>
      </c>
      <c r="B22" s="4" t="s">
        <v>162</v>
      </c>
      <c r="C22" s="3">
        <v>16</v>
      </c>
      <c r="D22" s="4"/>
      <c r="E22" s="4"/>
      <c r="F22" s="9">
        <f t="shared" si="0"/>
        <v>4.3229166666666671E-4</v>
      </c>
      <c r="G22" s="9">
        <f t="shared" si="1"/>
        <v>5.2083333333333333E-4</v>
      </c>
      <c r="H22" s="9">
        <f t="shared" si="2"/>
        <v>6.5104166666666663E-4</v>
      </c>
      <c r="I22" s="9">
        <f t="shared" si="3"/>
        <v>8.064516129032257E-4</v>
      </c>
      <c r="J22" s="9">
        <f t="shared" si="4"/>
        <v>8.9516129032258065E-4</v>
      </c>
      <c r="K22" s="9">
        <f t="shared" si="5"/>
        <v>1.0752688172043011E-3</v>
      </c>
      <c r="L22" s="9">
        <f t="shared" si="6"/>
        <v>1.3888888888888889E-3</v>
      </c>
      <c r="M22" s="9">
        <f t="shared" si="7"/>
        <v>1.8500000000000001E-3</v>
      </c>
      <c r="N22" s="9">
        <f t="shared" si="8"/>
        <v>2.2988505747126436E-3</v>
      </c>
      <c r="O22" s="9">
        <f t="shared" si="9"/>
        <v>2.8735632183908046E-3</v>
      </c>
      <c r="P22" s="10">
        <f t="shared" si="10"/>
        <v>0</v>
      </c>
      <c r="Q22" s="10">
        <f t="shared" si="11"/>
        <v>0</v>
      </c>
      <c r="R22" s="10">
        <f t="shared" si="12"/>
        <v>0</v>
      </c>
      <c r="S22" s="10">
        <f t="shared" si="13"/>
        <v>0</v>
      </c>
      <c r="T22" s="1"/>
    </row>
    <row r="23" spans="1:20">
      <c r="A23" s="4" t="s">
        <v>170</v>
      </c>
      <c r="B23" s="4" t="s">
        <v>35</v>
      </c>
      <c r="C23" s="3">
        <v>16</v>
      </c>
      <c r="D23" s="4"/>
      <c r="E23" s="4"/>
      <c r="F23" s="9">
        <f t="shared" si="0"/>
        <v>4.3229166666666671E-4</v>
      </c>
      <c r="G23" s="9">
        <f t="shared" si="1"/>
        <v>5.2083333333333333E-4</v>
      </c>
      <c r="H23" s="9">
        <f t="shared" si="2"/>
        <v>6.5104166666666663E-4</v>
      </c>
      <c r="I23" s="9">
        <f t="shared" si="3"/>
        <v>8.064516129032257E-4</v>
      </c>
      <c r="J23" s="9">
        <f t="shared" si="4"/>
        <v>8.9516129032258065E-4</v>
      </c>
      <c r="K23" s="9">
        <f t="shared" si="5"/>
        <v>1.0752688172043011E-3</v>
      </c>
      <c r="L23" s="9">
        <f t="shared" si="6"/>
        <v>1.3888888888888889E-3</v>
      </c>
      <c r="M23" s="9">
        <f t="shared" si="7"/>
        <v>1.8500000000000001E-3</v>
      </c>
      <c r="N23" s="9">
        <f t="shared" si="8"/>
        <v>2.2988505747126436E-3</v>
      </c>
      <c r="O23" s="9">
        <f t="shared" si="9"/>
        <v>2.8735632183908046E-3</v>
      </c>
      <c r="P23" s="10">
        <f t="shared" si="10"/>
        <v>0</v>
      </c>
      <c r="Q23" s="10">
        <f t="shared" si="11"/>
        <v>0</v>
      </c>
      <c r="R23" s="10">
        <f t="shared" si="12"/>
        <v>0</v>
      </c>
      <c r="S23" s="10">
        <f t="shared" si="13"/>
        <v>0</v>
      </c>
      <c r="T23" s="1"/>
    </row>
    <row r="24" spans="1:20">
      <c r="A24" s="4" t="s">
        <v>196</v>
      </c>
      <c r="B24" s="4" t="s">
        <v>174</v>
      </c>
      <c r="C24" s="3">
        <v>17</v>
      </c>
      <c r="D24" s="4"/>
      <c r="E24" s="4"/>
      <c r="F24" s="9">
        <f t="shared" si="0"/>
        <v>4.0686274509803923E-4</v>
      </c>
      <c r="G24" s="9">
        <f t="shared" si="1"/>
        <v>4.9019607843137254E-4</v>
      </c>
      <c r="H24" s="9">
        <f t="shared" si="2"/>
        <v>6.1274509803921568E-4</v>
      </c>
      <c r="I24" s="9">
        <f t="shared" si="3"/>
        <v>7.5757575757575758E-4</v>
      </c>
      <c r="J24" s="9">
        <f t="shared" si="4"/>
        <v>8.4090909090909095E-4</v>
      </c>
      <c r="K24" s="9">
        <f t="shared" si="5"/>
        <v>1.0101010101010101E-3</v>
      </c>
      <c r="L24" s="9">
        <f t="shared" si="6"/>
        <v>1.3020833333333333E-3</v>
      </c>
      <c r="M24" s="9">
        <f t="shared" si="7"/>
        <v>1.734375E-3</v>
      </c>
      <c r="N24" s="9">
        <f t="shared" si="8"/>
        <v>2.1505376344086021E-3</v>
      </c>
      <c r="O24" s="9">
        <f t="shared" si="9"/>
        <v>2.6881720430107525E-3</v>
      </c>
      <c r="P24" s="10">
        <f t="shared" si="10"/>
        <v>0</v>
      </c>
      <c r="Q24" s="10">
        <f t="shared" si="11"/>
        <v>0</v>
      </c>
      <c r="R24" s="10">
        <f t="shared" si="12"/>
        <v>0</v>
      </c>
      <c r="S24" s="10">
        <f t="shared" si="13"/>
        <v>0</v>
      </c>
      <c r="T24" s="1"/>
    </row>
    <row r="25" spans="1:20">
      <c r="A25" s="4" t="s">
        <v>182</v>
      </c>
      <c r="B25" s="4" t="s">
        <v>183</v>
      </c>
      <c r="C25" s="3">
        <v>19.100000000000001</v>
      </c>
      <c r="D25" s="4"/>
      <c r="E25" s="4"/>
      <c r="F25" s="9">
        <f t="shared" si="0"/>
        <v>3.6212914485165795E-4</v>
      </c>
      <c r="G25" s="9">
        <f t="shared" si="1"/>
        <v>4.3630017452006982E-4</v>
      </c>
      <c r="H25" s="9">
        <f t="shared" si="2"/>
        <v>5.4537521815008726E-4</v>
      </c>
      <c r="I25" s="9">
        <f t="shared" si="3"/>
        <v>6.7204301075268812E-4</v>
      </c>
      <c r="J25" s="9">
        <f t="shared" si="4"/>
        <v>7.4596774193548391E-4</v>
      </c>
      <c r="K25" s="9">
        <f t="shared" si="5"/>
        <v>8.960573476702509E-4</v>
      </c>
      <c r="L25" s="9">
        <f t="shared" si="6"/>
        <v>1.1510128913443832E-3</v>
      </c>
      <c r="M25" s="9">
        <f t="shared" si="7"/>
        <v>1.5331491712707182E-3</v>
      </c>
      <c r="N25" s="9">
        <f t="shared" si="8"/>
        <v>1.8939393939393938E-3</v>
      </c>
      <c r="O25" s="9">
        <f t="shared" si="9"/>
        <v>2.3674242424242425E-3</v>
      </c>
      <c r="P25" s="10">
        <f t="shared" si="10"/>
        <v>0</v>
      </c>
      <c r="Q25" s="10">
        <f t="shared" si="11"/>
        <v>0</v>
      </c>
      <c r="R25" s="10">
        <f t="shared" si="12"/>
        <v>0</v>
      </c>
      <c r="S25" s="10">
        <f t="shared" si="13"/>
        <v>0</v>
      </c>
      <c r="T25" s="1"/>
    </row>
    <row r="26" spans="1:20">
      <c r="A26" s="4" t="s">
        <v>165</v>
      </c>
      <c r="B26" s="4" t="s">
        <v>164</v>
      </c>
      <c r="C26" s="3">
        <v>16.2</v>
      </c>
      <c r="D26" s="4"/>
      <c r="E26" s="4"/>
      <c r="F26" s="9">
        <f t="shared" si="0"/>
        <v>4.2695473251028805E-4</v>
      </c>
      <c r="G26" s="9">
        <f t="shared" si="1"/>
        <v>5.1440329218106989E-4</v>
      </c>
      <c r="H26" s="9">
        <f t="shared" si="2"/>
        <v>6.4300411522633745E-4</v>
      </c>
      <c r="I26" s="9">
        <f t="shared" si="3"/>
        <v>7.9617834394904452E-4</v>
      </c>
      <c r="J26" s="9">
        <f t="shared" si="4"/>
        <v>8.8375796178343955E-4</v>
      </c>
      <c r="K26" s="9">
        <f t="shared" si="5"/>
        <v>1.0615711252653928E-3</v>
      </c>
      <c r="L26" s="9">
        <f t="shared" si="6"/>
        <v>1.3706140350877192E-3</v>
      </c>
      <c r="M26" s="9">
        <f t="shared" si="7"/>
        <v>1.825657894736842E-3</v>
      </c>
      <c r="N26" s="9">
        <f t="shared" si="8"/>
        <v>2.2675736961451248E-3</v>
      </c>
      <c r="O26" s="9">
        <f t="shared" si="9"/>
        <v>2.8344671201814059E-3</v>
      </c>
      <c r="P26" s="10">
        <f t="shared" si="10"/>
        <v>0</v>
      </c>
      <c r="Q26" s="10">
        <f t="shared" si="11"/>
        <v>0</v>
      </c>
      <c r="R26" s="10">
        <f t="shared" si="12"/>
        <v>0</v>
      </c>
      <c r="S26" s="10">
        <f t="shared" si="13"/>
        <v>0</v>
      </c>
      <c r="T26" s="1"/>
    </row>
    <row r="27" spans="1:20">
      <c r="A27" s="4" t="s">
        <v>87</v>
      </c>
      <c r="B27" s="4" t="s">
        <v>88</v>
      </c>
      <c r="C27" s="3">
        <v>14.7</v>
      </c>
      <c r="D27" s="4"/>
      <c r="E27" s="4"/>
      <c r="F27" s="9">
        <f t="shared" si="0"/>
        <v>4.7052154195011337E-4</v>
      </c>
      <c r="G27" s="9">
        <f t="shared" si="1"/>
        <v>5.6689342403628119E-4</v>
      </c>
      <c r="H27" s="9">
        <f t="shared" si="2"/>
        <v>7.0861678004535147E-4</v>
      </c>
      <c r="I27" s="9">
        <f t="shared" si="3"/>
        <v>8.8028169014084498E-4</v>
      </c>
      <c r="J27" s="9">
        <f t="shared" si="4"/>
        <v>9.771126760563379E-4</v>
      </c>
      <c r="K27" s="9">
        <f t="shared" si="5"/>
        <v>1.1737089201877935E-3</v>
      </c>
      <c r="L27" s="9">
        <f t="shared" si="6"/>
        <v>1.5206812652068127E-3</v>
      </c>
      <c r="M27" s="9">
        <f t="shared" si="7"/>
        <v>2.0255474452554744E-3</v>
      </c>
      <c r="N27" s="9">
        <f t="shared" si="8"/>
        <v>2.5252525252525255E-3</v>
      </c>
      <c r="O27" s="9">
        <f t="shared" si="9"/>
        <v>3.1565656565656569E-3</v>
      </c>
      <c r="P27" s="10">
        <f t="shared" si="10"/>
        <v>0</v>
      </c>
      <c r="Q27" s="10">
        <f t="shared" si="11"/>
        <v>0</v>
      </c>
      <c r="R27" s="10">
        <f t="shared" si="12"/>
        <v>0</v>
      </c>
      <c r="S27" s="10">
        <f t="shared" si="13"/>
        <v>0</v>
      </c>
      <c r="T27" s="1"/>
    </row>
    <row r="28" spans="1:20">
      <c r="A28" s="4" t="s">
        <v>80</v>
      </c>
      <c r="B28" s="4" t="s">
        <v>81</v>
      </c>
      <c r="C28" s="3">
        <v>15</v>
      </c>
      <c r="D28" s="4"/>
      <c r="E28" s="4"/>
      <c r="F28" s="9">
        <f t="shared" si="0"/>
        <v>4.6111111111111114E-4</v>
      </c>
      <c r="G28" s="9">
        <f t="shared" si="1"/>
        <v>5.5555555555555556E-4</v>
      </c>
      <c r="H28" s="9">
        <f t="shared" si="2"/>
        <v>6.9444444444444447E-4</v>
      </c>
      <c r="I28" s="9">
        <f t="shared" si="3"/>
        <v>8.6206896551724137E-4</v>
      </c>
      <c r="J28" s="9">
        <f t="shared" si="4"/>
        <v>9.5689655172413789E-4</v>
      </c>
      <c r="K28" s="9">
        <f t="shared" si="5"/>
        <v>1.1494252873563218E-3</v>
      </c>
      <c r="L28" s="9">
        <f t="shared" si="6"/>
        <v>1.4880952380952382E-3</v>
      </c>
      <c r="M28" s="9">
        <f t="shared" si="7"/>
        <v>1.9821428571428572E-3</v>
      </c>
      <c r="N28" s="9">
        <f t="shared" si="8"/>
        <v>2.4691358024691358E-3</v>
      </c>
      <c r="O28" s="9">
        <f t="shared" si="9"/>
        <v>3.08641975308642E-3</v>
      </c>
      <c r="P28" s="10">
        <f t="shared" si="10"/>
        <v>0</v>
      </c>
      <c r="Q28" s="10">
        <f t="shared" si="11"/>
        <v>0</v>
      </c>
      <c r="R28" s="10">
        <f t="shared" si="12"/>
        <v>0</v>
      </c>
      <c r="S28" s="10">
        <f t="shared" si="13"/>
        <v>0</v>
      </c>
      <c r="T28" s="1"/>
    </row>
    <row r="29" spans="1:20">
      <c r="A29" s="4" t="s">
        <v>64</v>
      </c>
      <c r="B29" s="4" t="s">
        <v>184</v>
      </c>
      <c r="C29" s="3">
        <v>15.7</v>
      </c>
      <c r="D29" s="4"/>
      <c r="E29" s="4"/>
      <c r="F29" s="9">
        <f t="shared" si="0"/>
        <v>4.4055201698513799E-4</v>
      </c>
      <c r="G29" s="9">
        <f t="shared" si="1"/>
        <v>5.3078556263269638E-4</v>
      </c>
      <c r="H29" s="9">
        <f t="shared" si="2"/>
        <v>6.6348195329087056E-4</v>
      </c>
      <c r="I29" s="9">
        <f t="shared" si="3"/>
        <v>8.2236842105263164E-4</v>
      </c>
      <c r="J29" s="9">
        <f t="shared" si="4"/>
        <v>9.1282894736842098E-4</v>
      </c>
      <c r="K29" s="9">
        <f t="shared" si="5"/>
        <v>1.0964912280701756E-3</v>
      </c>
      <c r="L29" s="9">
        <f t="shared" si="6"/>
        <v>1.4172335600907029E-3</v>
      </c>
      <c r="M29" s="9">
        <f t="shared" si="7"/>
        <v>1.8877551020408164E-3</v>
      </c>
      <c r="N29" s="9">
        <f t="shared" si="8"/>
        <v>2.3474178403755869E-3</v>
      </c>
      <c r="O29" s="9">
        <f t="shared" si="9"/>
        <v>2.9342723004694839E-3</v>
      </c>
      <c r="P29" s="10">
        <f t="shared" si="10"/>
        <v>0</v>
      </c>
      <c r="Q29" s="10">
        <f t="shared" si="11"/>
        <v>0</v>
      </c>
      <c r="R29" s="10">
        <f t="shared" si="12"/>
        <v>0</v>
      </c>
      <c r="S29" s="10">
        <f t="shared" si="13"/>
        <v>0</v>
      </c>
      <c r="T29" s="1"/>
    </row>
    <row r="30" spans="1:20">
      <c r="A30" s="4" t="s">
        <v>197</v>
      </c>
      <c r="B30" s="4" t="s">
        <v>150</v>
      </c>
      <c r="C30" s="3">
        <v>16.600000000000001</v>
      </c>
      <c r="D30" s="4"/>
      <c r="E30" s="4"/>
      <c r="F30" s="9">
        <f t="shared" si="0"/>
        <v>4.1666666666666669E-4</v>
      </c>
      <c r="G30" s="9">
        <f t="shared" si="1"/>
        <v>5.0200803212851401E-4</v>
      </c>
      <c r="H30" s="9">
        <f t="shared" si="2"/>
        <v>6.2751004016064257E-4</v>
      </c>
      <c r="I30" s="9">
        <f t="shared" si="3"/>
        <v>7.7639751552795026E-4</v>
      </c>
      <c r="J30" s="9">
        <f t="shared" si="4"/>
        <v>8.6180124223602479E-4</v>
      </c>
      <c r="K30" s="9">
        <f t="shared" si="5"/>
        <v>1.0351966873706005E-3</v>
      </c>
      <c r="L30" s="9">
        <f t="shared" si="6"/>
        <v>1.3354700854700855E-3</v>
      </c>
      <c r="M30" s="9">
        <f t="shared" si="7"/>
        <v>1.7788461538461536E-3</v>
      </c>
      <c r="N30" s="9">
        <f t="shared" si="8"/>
        <v>2.2075055187637969E-3</v>
      </c>
      <c r="O30" s="9">
        <f t="shared" si="9"/>
        <v>2.7593818984547459E-3</v>
      </c>
      <c r="P30" s="10">
        <f t="shared" si="10"/>
        <v>0</v>
      </c>
      <c r="Q30" s="10">
        <f t="shared" si="11"/>
        <v>0</v>
      </c>
      <c r="R30" s="10">
        <f t="shared" si="12"/>
        <v>0</v>
      </c>
      <c r="S30" s="10">
        <f t="shared" si="13"/>
        <v>0</v>
      </c>
      <c r="T30" s="1"/>
    </row>
    <row r="31" spans="1:20">
      <c r="A31" s="4" t="s">
        <v>189</v>
      </c>
      <c r="B31" s="4" t="s">
        <v>190</v>
      </c>
      <c r="C31" s="3">
        <v>14.6</v>
      </c>
      <c r="D31" s="4"/>
      <c r="E31" s="4"/>
      <c r="F31" s="9">
        <f t="shared" si="0"/>
        <v>4.7374429223744297E-4</v>
      </c>
      <c r="G31" s="9">
        <f t="shared" si="1"/>
        <v>5.7077625570776253E-4</v>
      </c>
      <c r="H31" s="9">
        <f t="shared" si="2"/>
        <v>7.1347031963470327E-4</v>
      </c>
      <c r="I31" s="9">
        <f t="shared" si="3"/>
        <v>8.8652482269503555E-4</v>
      </c>
      <c r="J31" s="9">
        <f t="shared" si="4"/>
        <v>9.8404255319148944E-4</v>
      </c>
      <c r="K31" s="9">
        <f t="shared" si="5"/>
        <v>1.1820330969267139E-3</v>
      </c>
      <c r="L31" s="9">
        <f t="shared" si="6"/>
        <v>1.5318627450980392E-3</v>
      </c>
      <c r="M31" s="9">
        <f t="shared" si="7"/>
        <v>2.0404411764705882E-3</v>
      </c>
      <c r="N31" s="9">
        <f t="shared" si="8"/>
        <v>2.5445292620865142E-3</v>
      </c>
      <c r="O31" s="9">
        <f t="shared" si="9"/>
        <v>3.1806615776081427E-3</v>
      </c>
      <c r="P31" s="10">
        <f t="shared" si="10"/>
        <v>0</v>
      </c>
      <c r="Q31" s="10">
        <f t="shared" si="11"/>
        <v>0</v>
      </c>
      <c r="R31" s="10">
        <f t="shared" si="12"/>
        <v>0</v>
      </c>
      <c r="S31" s="10">
        <f t="shared" si="13"/>
        <v>0</v>
      </c>
      <c r="T31" s="1"/>
    </row>
    <row r="32" spans="1:20">
      <c r="A32" s="4" t="s">
        <v>154</v>
      </c>
      <c r="B32" s="4" t="s">
        <v>155</v>
      </c>
      <c r="C32" s="3">
        <v>16.2</v>
      </c>
      <c r="D32" s="4"/>
      <c r="E32" s="4"/>
      <c r="F32" s="9">
        <f t="shared" si="0"/>
        <v>4.2695473251028805E-4</v>
      </c>
      <c r="G32" s="9">
        <f t="shared" si="1"/>
        <v>5.1440329218106989E-4</v>
      </c>
      <c r="H32" s="9">
        <f t="shared" si="2"/>
        <v>6.4300411522633745E-4</v>
      </c>
      <c r="I32" s="9">
        <f t="shared" si="3"/>
        <v>7.9617834394904452E-4</v>
      </c>
      <c r="J32" s="9">
        <f t="shared" si="4"/>
        <v>8.8375796178343955E-4</v>
      </c>
      <c r="K32" s="9">
        <f t="shared" si="5"/>
        <v>1.0615711252653928E-3</v>
      </c>
      <c r="L32" s="9">
        <f t="shared" si="6"/>
        <v>1.3706140350877192E-3</v>
      </c>
      <c r="M32" s="9">
        <f t="shared" si="7"/>
        <v>1.825657894736842E-3</v>
      </c>
      <c r="N32" s="9">
        <f t="shared" si="8"/>
        <v>2.2675736961451248E-3</v>
      </c>
      <c r="O32" s="9">
        <f t="shared" si="9"/>
        <v>2.8344671201814059E-3</v>
      </c>
      <c r="P32" s="10">
        <f t="shared" si="10"/>
        <v>0</v>
      </c>
      <c r="Q32" s="10">
        <f t="shared" si="11"/>
        <v>0</v>
      </c>
      <c r="R32" s="10">
        <f t="shared" si="12"/>
        <v>0</v>
      </c>
      <c r="S32" s="10">
        <f t="shared" si="13"/>
        <v>0</v>
      </c>
      <c r="T32" s="1"/>
    </row>
    <row r="33" spans="1:20">
      <c r="A33" s="4" t="s">
        <v>154</v>
      </c>
      <c r="B33" s="4" t="s">
        <v>158</v>
      </c>
      <c r="C33" s="3">
        <v>15.1</v>
      </c>
      <c r="D33" s="4"/>
      <c r="E33" s="4"/>
      <c r="F33" s="9">
        <f t="shared" si="0"/>
        <v>4.5805739514348786E-4</v>
      </c>
      <c r="G33" s="9">
        <f t="shared" si="1"/>
        <v>5.5187637969094923E-4</v>
      </c>
      <c r="H33" s="9">
        <f t="shared" si="2"/>
        <v>6.8984547461368648E-4</v>
      </c>
      <c r="I33" s="9">
        <f t="shared" si="3"/>
        <v>8.561643835616439E-4</v>
      </c>
      <c r="J33" s="9">
        <f t="shared" si="4"/>
        <v>9.5034246575342461E-4</v>
      </c>
      <c r="K33" s="9">
        <f t="shared" si="5"/>
        <v>1.1415525114155251E-3</v>
      </c>
      <c r="L33" s="9">
        <f t="shared" si="6"/>
        <v>1.4775413711583924E-3</v>
      </c>
      <c r="M33" s="9">
        <f t="shared" si="7"/>
        <v>1.9680851063829789E-3</v>
      </c>
      <c r="N33" s="9">
        <f t="shared" si="8"/>
        <v>2.4509803921568627E-3</v>
      </c>
      <c r="O33" s="9">
        <f t="shared" si="9"/>
        <v>3.0637254901960784E-3</v>
      </c>
      <c r="P33" s="10">
        <f t="shared" si="10"/>
        <v>0</v>
      </c>
      <c r="Q33" s="10">
        <f t="shared" si="11"/>
        <v>0</v>
      </c>
      <c r="R33" s="10">
        <f t="shared" si="12"/>
        <v>0</v>
      </c>
      <c r="S33" s="10">
        <f t="shared" si="13"/>
        <v>0</v>
      </c>
      <c r="T33" s="1"/>
    </row>
    <row r="34" spans="1:20">
      <c r="A34" s="4" t="s">
        <v>38</v>
      </c>
      <c r="B34" s="4" t="s">
        <v>184</v>
      </c>
      <c r="C34" s="3">
        <v>18.600000000000001</v>
      </c>
      <c r="D34" s="4"/>
      <c r="E34" s="4"/>
      <c r="F34" s="9">
        <f t="shared" si="0"/>
        <v>3.7186379928315415E-4</v>
      </c>
      <c r="G34" s="9">
        <f t="shared" si="1"/>
        <v>4.4802867383512545E-4</v>
      </c>
      <c r="H34" s="9">
        <f t="shared" si="2"/>
        <v>5.6003584229390689E-4</v>
      </c>
      <c r="I34" s="9">
        <f t="shared" si="3"/>
        <v>6.9060773480662981E-4</v>
      </c>
      <c r="J34" s="9">
        <f t="shared" si="4"/>
        <v>7.6657458563535912E-4</v>
      </c>
      <c r="K34" s="9">
        <f t="shared" si="5"/>
        <v>9.2081031307550648E-4</v>
      </c>
      <c r="L34" s="9">
        <f t="shared" si="6"/>
        <v>1.1837121212121212E-3</v>
      </c>
      <c r="M34" s="9">
        <f t="shared" si="7"/>
        <v>1.5767045454545454E-3</v>
      </c>
      <c r="N34" s="9">
        <f t="shared" si="8"/>
        <v>1.9493177387914231E-3</v>
      </c>
      <c r="O34" s="9">
        <f t="shared" si="9"/>
        <v>2.4366471734892786E-3</v>
      </c>
      <c r="P34" s="10">
        <f t="shared" si="10"/>
        <v>0</v>
      </c>
      <c r="Q34" s="10">
        <f t="shared" si="11"/>
        <v>0</v>
      </c>
      <c r="R34" s="10">
        <f t="shared" si="12"/>
        <v>0</v>
      </c>
      <c r="S34" s="10">
        <f t="shared" si="13"/>
        <v>0</v>
      </c>
      <c r="T34" s="1"/>
    </row>
    <row r="35" spans="1:20">
      <c r="A35" s="4" t="s">
        <v>159</v>
      </c>
      <c r="B35" s="4" t="s">
        <v>160</v>
      </c>
      <c r="C35" s="3">
        <v>13.1</v>
      </c>
      <c r="D35" s="4"/>
      <c r="E35" s="4"/>
      <c r="F35" s="9">
        <f t="shared" si="0"/>
        <v>5.2798982188295165E-4</v>
      </c>
      <c r="G35" s="9">
        <f t="shared" si="1"/>
        <v>6.3613231552162855E-4</v>
      </c>
      <c r="H35" s="9">
        <f t="shared" si="2"/>
        <v>7.9516539440203568E-4</v>
      </c>
      <c r="I35" s="9">
        <f t="shared" si="3"/>
        <v>9.9206349206349201E-4</v>
      </c>
      <c r="J35" s="9">
        <f t="shared" si="4"/>
        <v>1.1011904761904761E-3</v>
      </c>
      <c r="K35" s="9">
        <f t="shared" si="5"/>
        <v>1.3227513227513229E-3</v>
      </c>
      <c r="L35" s="9">
        <f t="shared" si="6"/>
        <v>1.7217630853994491E-3</v>
      </c>
      <c r="M35" s="9">
        <f t="shared" si="7"/>
        <v>2.2933884297520659E-3</v>
      </c>
      <c r="N35" s="9">
        <f t="shared" si="8"/>
        <v>2.8735632183908046E-3</v>
      </c>
      <c r="O35" s="9">
        <f t="shared" si="9"/>
        <v>3.5919540229885061E-3</v>
      </c>
      <c r="P35" s="10">
        <f t="shared" si="10"/>
        <v>0</v>
      </c>
      <c r="Q35" s="10">
        <f t="shared" si="11"/>
        <v>0</v>
      </c>
      <c r="R35" s="10">
        <f t="shared" si="12"/>
        <v>0</v>
      </c>
      <c r="S35" s="10">
        <f t="shared" si="13"/>
        <v>0</v>
      </c>
      <c r="T35" s="1"/>
    </row>
    <row r="36" spans="1:20">
      <c r="A36" s="4" t="s">
        <v>149</v>
      </c>
      <c r="B36" s="4" t="s">
        <v>150</v>
      </c>
      <c r="C36" s="3">
        <v>15.6</v>
      </c>
      <c r="D36" s="4"/>
      <c r="E36" s="4"/>
      <c r="F36" s="9">
        <f t="shared" si="0"/>
        <v>4.4337606837606836E-4</v>
      </c>
      <c r="G36" s="9">
        <f t="shared" si="1"/>
        <v>5.3418803418803413E-4</v>
      </c>
      <c r="H36" s="9">
        <f t="shared" si="2"/>
        <v>6.6773504273504275E-4</v>
      </c>
      <c r="I36" s="9">
        <f t="shared" si="3"/>
        <v>8.2781456953642384E-4</v>
      </c>
      <c r="J36" s="9">
        <f t="shared" si="4"/>
        <v>9.1887417218543049E-4</v>
      </c>
      <c r="K36" s="9">
        <f t="shared" si="5"/>
        <v>1.1037527593818985E-3</v>
      </c>
      <c r="L36" s="9">
        <f t="shared" si="6"/>
        <v>1.4269406392694065E-3</v>
      </c>
      <c r="M36" s="9">
        <f t="shared" si="7"/>
        <v>1.9006849315068492E-3</v>
      </c>
      <c r="N36" s="9">
        <f t="shared" si="8"/>
        <v>2.3640661938534278E-3</v>
      </c>
      <c r="O36" s="9">
        <f t="shared" si="9"/>
        <v>2.9550827423167848E-3</v>
      </c>
      <c r="P36" s="10">
        <f t="shared" si="10"/>
        <v>0</v>
      </c>
      <c r="Q36" s="10">
        <f t="shared" si="11"/>
        <v>0</v>
      </c>
      <c r="R36" s="10">
        <f t="shared" si="12"/>
        <v>0</v>
      </c>
      <c r="S36" s="10">
        <f t="shared" si="13"/>
        <v>0</v>
      </c>
      <c r="T36" s="1"/>
    </row>
    <row r="37" spans="1:20">
      <c r="A37" s="4" t="s">
        <v>157</v>
      </c>
      <c r="B37" s="4" t="s">
        <v>158</v>
      </c>
      <c r="C37" s="3">
        <v>15</v>
      </c>
      <c r="D37" s="4"/>
      <c r="E37" s="4"/>
      <c r="F37" s="9">
        <f t="shared" si="0"/>
        <v>4.6111111111111114E-4</v>
      </c>
      <c r="G37" s="9">
        <f t="shared" si="1"/>
        <v>5.5555555555555556E-4</v>
      </c>
      <c r="H37" s="9">
        <f t="shared" si="2"/>
        <v>6.9444444444444447E-4</v>
      </c>
      <c r="I37" s="9">
        <f t="shared" si="3"/>
        <v>8.6206896551724137E-4</v>
      </c>
      <c r="J37" s="9">
        <f t="shared" si="4"/>
        <v>9.5689655172413789E-4</v>
      </c>
      <c r="K37" s="9">
        <f t="shared" si="5"/>
        <v>1.1494252873563218E-3</v>
      </c>
      <c r="L37" s="9">
        <f t="shared" si="6"/>
        <v>1.4880952380952382E-3</v>
      </c>
      <c r="M37" s="9">
        <f t="shared" si="7"/>
        <v>1.9821428571428572E-3</v>
      </c>
      <c r="N37" s="9">
        <f t="shared" si="8"/>
        <v>2.4691358024691358E-3</v>
      </c>
      <c r="O37" s="9">
        <f t="shared" si="9"/>
        <v>3.08641975308642E-3</v>
      </c>
      <c r="P37" s="10">
        <f t="shared" si="10"/>
        <v>0</v>
      </c>
      <c r="Q37" s="10">
        <f t="shared" si="11"/>
        <v>0</v>
      </c>
      <c r="R37" s="10">
        <f t="shared" si="12"/>
        <v>0</v>
      </c>
      <c r="S37" s="10">
        <f t="shared" si="13"/>
        <v>0</v>
      </c>
      <c r="T37" s="1"/>
    </row>
    <row r="38" spans="1:20">
      <c r="A38" s="4" t="s">
        <v>157</v>
      </c>
      <c r="B38" s="4" t="s">
        <v>34</v>
      </c>
      <c r="C38" s="3">
        <v>17.3</v>
      </c>
      <c r="D38" s="4"/>
      <c r="E38" s="4"/>
      <c r="F38" s="9">
        <f t="shared" si="0"/>
        <v>3.9980732177263964E-4</v>
      </c>
      <c r="G38" s="9">
        <f t="shared" si="1"/>
        <v>4.8169556840077076E-4</v>
      </c>
      <c r="H38" s="9">
        <f t="shared" si="2"/>
        <v>6.0211946050096345E-4</v>
      </c>
      <c r="I38" s="9">
        <f t="shared" si="3"/>
        <v>7.4404761904761911E-4</v>
      </c>
      <c r="J38" s="9">
        <f t="shared" si="4"/>
        <v>8.2589285714285718E-4</v>
      </c>
      <c r="K38" s="9">
        <f t="shared" si="5"/>
        <v>9.9206349206349201E-4</v>
      </c>
      <c r="L38" s="9">
        <f t="shared" si="6"/>
        <v>1.2781186094069528E-3</v>
      </c>
      <c r="M38" s="9">
        <f t="shared" si="7"/>
        <v>1.7024539877300614E-3</v>
      </c>
      <c r="N38" s="9">
        <f t="shared" si="8"/>
        <v>2.1097046413502112E-3</v>
      </c>
      <c r="O38" s="9">
        <f t="shared" si="9"/>
        <v>2.6371308016877636E-3</v>
      </c>
      <c r="P38" s="10">
        <f t="shared" si="10"/>
        <v>0</v>
      </c>
      <c r="Q38" s="10">
        <f t="shared" si="11"/>
        <v>0</v>
      </c>
      <c r="R38" s="10">
        <f t="shared" si="12"/>
        <v>0</v>
      </c>
      <c r="S38" s="10">
        <f t="shared" si="13"/>
        <v>0</v>
      </c>
      <c r="T38" s="1"/>
    </row>
    <row r="39" spans="1:20">
      <c r="A39" s="4" t="s">
        <v>177</v>
      </c>
      <c r="B39" s="4" t="s">
        <v>178</v>
      </c>
      <c r="C39" s="3">
        <v>19.2</v>
      </c>
      <c r="D39" s="4"/>
      <c r="E39" s="4"/>
      <c r="F39" s="9">
        <f t="shared" si="0"/>
        <v>3.6024305555555554E-4</v>
      </c>
      <c r="G39" s="9">
        <f t="shared" si="1"/>
        <v>4.3402777777777775E-4</v>
      </c>
      <c r="H39" s="9">
        <f t="shared" si="2"/>
        <v>5.4253472222222225E-4</v>
      </c>
      <c r="I39" s="9">
        <f t="shared" si="3"/>
        <v>6.6844919786096264E-4</v>
      </c>
      <c r="J39" s="9">
        <f t="shared" si="4"/>
        <v>7.4197860962566843E-4</v>
      </c>
      <c r="K39" s="9">
        <f t="shared" si="5"/>
        <v>8.9126559714795004E-4</v>
      </c>
      <c r="L39" s="9">
        <f t="shared" si="6"/>
        <v>1.1446886446886447E-3</v>
      </c>
      <c r="M39" s="9">
        <f t="shared" si="7"/>
        <v>1.5247252747252746E-3</v>
      </c>
      <c r="N39" s="9">
        <f t="shared" si="8"/>
        <v>1.8832391713747645E-3</v>
      </c>
      <c r="O39" s="9">
        <f t="shared" si="9"/>
        <v>2.3540489642184556E-3</v>
      </c>
      <c r="P39" s="10">
        <f t="shared" si="10"/>
        <v>0</v>
      </c>
      <c r="Q39" s="10">
        <f t="shared" si="11"/>
        <v>0</v>
      </c>
      <c r="R39" s="10">
        <f t="shared" si="12"/>
        <v>0</v>
      </c>
      <c r="S39" s="10">
        <f t="shared" si="13"/>
        <v>0</v>
      </c>
      <c r="T39" s="1"/>
    </row>
    <row r="40" spans="1:20">
      <c r="A40" s="4" t="s">
        <v>173</v>
      </c>
      <c r="B40" s="4" t="s">
        <v>114</v>
      </c>
      <c r="C40" s="3">
        <v>16.2</v>
      </c>
      <c r="D40" s="4"/>
      <c r="E40" s="4"/>
      <c r="F40" s="9">
        <f t="shared" si="0"/>
        <v>4.2695473251028805E-4</v>
      </c>
      <c r="G40" s="9">
        <f t="shared" si="1"/>
        <v>5.1440329218106989E-4</v>
      </c>
      <c r="H40" s="9">
        <f t="shared" si="2"/>
        <v>6.4300411522633745E-4</v>
      </c>
      <c r="I40" s="9">
        <f t="shared" si="3"/>
        <v>7.9617834394904452E-4</v>
      </c>
      <c r="J40" s="9">
        <f t="shared" si="4"/>
        <v>8.8375796178343955E-4</v>
      </c>
      <c r="K40" s="9">
        <f t="shared" si="5"/>
        <v>1.0615711252653928E-3</v>
      </c>
      <c r="L40" s="9">
        <f t="shared" si="6"/>
        <v>1.3706140350877192E-3</v>
      </c>
      <c r="M40" s="9">
        <f t="shared" si="7"/>
        <v>1.825657894736842E-3</v>
      </c>
      <c r="N40" s="9">
        <f t="shared" si="8"/>
        <v>2.2675736961451248E-3</v>
      </c>
      <c r="O40" s="9">
        <f t="shared" si="9"/>
        <v>2.8344671201814059E-3</v>
      </c>
      <c r="P40" s="10">
        <f t="shared" si="10"/>
        <v>0</v>
      </c>
      <c r="Q40" s="10">
        <f t="shared" si="11"/>
        <v>0</v>
      </c>
      <c r="R40" s="10">
        <f t="shared" si="12"/>
        <v>0</v>
      </c>
      <c r="S40" s="10">
        <f t="shared" si="13"/>
        <v>0</v>
      </c>
      <c r="T40" s="1"/>
    </row>
    <row r="41" spans="1:20">
      <c r="A41" s="4" t="s">
        <v>192</v>
      </c>
      <c r="B41" s="4" t="s">
        <v>193</v>
      </c>
      <c r="C41" s="3">
        <v>17.399999999999999</v>
      </c>
      <c r="D41" s="4"/>
      <c r="E41" s="4"/>
      <c r="F41" s="9">
        <f t="shared" si="0"/>
        <v>3.9750957854406128E-4</v>
      </c>
      <c r="G41" s="9">
        <f t="shared" si="1"/>
        <v>4.7892720306513413E-4</v>
      </c>
      <c r="H41" s="9">
        <f t="shared" si="2"/>
        <v>5.9865900383141769E-4</v>
      </c>
      <c r="I41" s="9">
        <f t="shared" si="3"/>
        <v>7.3964497041420117E-4</v>
      </c>
      <c r="J41" s="9">
        <f t="shared" si="4"/>
        <v>8.2100591715976326E-4</v>
      </c>
      <c r="K41" s="9">
        <f t="shared" si="5"/>
        <v>9.8619329388560141E-4</v>
      </c>
      <c r="L41" s="9">
        <f t="shared" si="6"/>
        <v>1.2703252032520325E-3</v>
      </c>
      <c r="M41" s="9">
        <f t="shared" si="7"/>
        <v>1.6920731707317073E-3</v>
      </c>
      <c r="N41" s="9">
        <f t="shared" si="8"/>
        <v>2.0964360587002093E-3</v>
      </c>
      <c r="O41" s="9">
        <f t="shared" si="9"/>
        <v>2.6205450733752622E-3</v>
      </c>
      <c r="P41" s="10">
        <f t="shared" si="10"/>
        <v>0</v>
      </c>
      <c r="Q41" s="10">
        <f t="shared" si="11"/>
        <v>0</v>
      </c>
      <c r="R41" s="10">
        <f t="shared" si="12"/>
        <v>0</v>
      </c>
      <c r="S41" s="10">
        <f t="shared" si="13"/>
        <v>0</v>
      </c>
      <c r="T41" s="1"/>
    </row>
    <row r="42" spans="1:20">
      <c r="A42" s="4" t="s">
        <v>171</v>
      </c>
      <c r="B42" s="4" t="s">
        <v>172</v>
      </c>
      <c r="C42" s="3">
        <v>17</v>
      </c>
      <c r="D42" s="4"/>
      <c r="E42" s="4"/>
      <c r="F42" s="9">
        <f t="shared" si="0"/>
        <v>4.0686274509803923E-4</v>
      </c>
      <c r="G42" s="9">
        <f t="shared" si="1"/>
        <v>4.9019607843137254E-4</v>
      </c>
      <c r="H42" s="9">
        <f t="shared" si="2"/>
        <v>6.1274509803921568E-4</v>
      </c>
      <c r="I42" s="9">
        <f t="shared" si="3"/>
        <v>7.5757575757575758E-4</v>
      </c>
      <c r="J42" s="9">
        <f t="shared" si="4"/>
        <v>8.4090909090909095E-4</v>
      </c>
      <c r="K42" s="9">
        <f t="shared" si="5"/>
        <v>1.0101010101010101E-3</v>
      </c>
      <c r="L42" s="9">
        <f t="shared" si="6"/>
        <v>1.3020833333333333E-3</v>
      </c>
      <c r="M42" s="9">
        <f t="shared" si="7"/>
        <v>1.734375E-3</v>
      </c>
      <c r="N42" s="9">
        <f t="shared" si="8"/>
        <v>2.1505376344086021E-3</v>
      </c>
      <c r="O42" s="9">
        <f t="shared" si="9"/>
        <v>2.6881720430107525E-3</v>
      </c>
      <c r="P42" s="10">
        <f t="shared" si="10"/>
        <v>0</v>
      </c>
      <c r="Q42" s="10">
        <f t="shared" si="11"/>
        <v>0</v>
      </c>
      <c r="R42" s="10">
        <f t="shared" si="12"/>
        <v>0</v>
      </c>
      <c r="S42" s="10">
        <f t="shared" si="13"/>
        <v>0</v>
      </c>
      <c r="T42" s="1"/>
    </row>
    <row r="43" spans="1:20">
      <c r="A43" s="4" t="s">
        <v>191</v>
      </c>
      <c r="B43" s="4" t="s">
        <v>31</v>
      </c>
      <c r="C43" s="3">
        <v>19.899999999999999</v>
      </c>
      <c r="D43" s="4"/>
      <c r="E43" s="4"/>
      <c r="F43" s="9">
        <f t="shared" si="0"/>
        <v>3.4757118927973199E-4</v>
      </c>
      <c r="G43" s="9">
        <f t="shared" si="1"/>
        <v>4.1876046901172525E-4</v>
      </c>
      <c r="H43" s="9">
        <f t="shared" si="2"/>
        <v>5.2345058626465657E-4</v>
      </c>
      <c r="I43" s="9">
        <f t="shared" si="3"/>
        <v>6.4432989690721648E-4</v>
      </c>
      <c r="J43" s="9">
        <f t="shared" si="4"/>
        <v>7.1520618556701035E-4</v>
      </c>
      <c r="K43" s="9">
        <f t="shared" si="5"/>
        <v>8.5910652920962209E-4</v>
      </c>
      <c r="L43" s="9">
        <f t="shared" si="6"/>
        <v>1.1022927689594356E-3</v>
      </c>
      <c r="M43" s="9">
        <f t="shared" si="7"/>
        <v>1.4682539682539682E-3</v>
      </c>
      <c r="N43" s="9">
        <f t="shared" si="8"/>
        <v>1.8115942028985507E-3</v>
      </c>
      <c r="O43" s="9">
        <f t="shared" si="9"/>
        <v>2.2644927536231885E-3</v>
      </c>
      <c r="P43" s="10">
        <f t="shared" si="10"/>
        <v>0</v>
      </c>
      <c r="Q43" s="10">
        <f t="shared" si="11"/>
        <v>0</v>
      </c>
      <c r="R43" s="10">
        <f t="shared" si="12"/>
        <v>0</v>
      </c>
      <c r="S43" s="10">
        <f t="shared" si="13"/>
        <v>0</v>
      </c>
      <c r="T43" s="1"/>
    </row>
    <row r="44" spans="1:20">
      <c r="A44" s="4" t="s">
        <v>185</v>
      </c>
      <c r="B44" s="4" t="s">
        <v>186</v>
      </c>
      <c r="C44" s="3">
        <v>14.1</v>
      </c>
      <c r="D44" s="4"/>
      <c r="E44" s="4"/>
      <c r="F44" s="9">
        <f t="shared" si="0"/>
        <v>4.9054373522458626E-4</v>
      </c>
      <c r="G44" s="9">
        <f t="shared" si="1"/>
        <v>5.9101654846335696E-4</v>
      </c>
      <c r="H44" s="9">
        <f t="shared" si="2"/>
        <v>7.387706855791962E-4</v>
      </c>
      <c r="I44" s="9">
        <f t="shared" si="3"/>
        <v>9.1911764705882352E-4</v>
      </c>
      <c r="J44" s="9">
        <f t="shared" si="4"/>
        <v>1.0202205882352941E-3</v>
      </c>
      <c r="K44" s="9">
        <f t="shared" si="5"/>
        <v>1.2254901960784314E-3</v>
      </c>
      <c r="L44" s="9">
        <f t="shared" si="6"/>
        <v>1.5903307888040714E-3</v>
      </c>
      <c r="M44" s="9">
        <f t="shared" si="7"/>
        <v>2.118320610687023E-3</v>
      </c>
      <c r="N44" s="9">
        <f t="shared" si="8"/>
        <v>2.6455026455026458E-3</v>
      </c>
      <c r="O44" s="9">
        <f t="shared" si="9"/>
        <v>3.3068783068783071E-3</v>
      </c>
      <c r="P44" s="10">
        <f t="shared" si="10"/>
        <v>0</v>
      </c>
      <c r="Q44" s="10">
        <f t="shared" si="11"/>
        <v>0</v>
      </c>
      <c r="R44" s="10">
        <f t="shared" si="12"/>
        <v>0</v>
      </c>
      <c r="S44" s="10">
        <f t="shared" si="13"/>
        <v>0</v>
      </c>
      <c r="T44" s="1"/>
    </row>
    <row r="45" spans="1:20">
      <c r="A45" s="4"/>
      <c r="B45" s="4"/>
      <c r="C45" s="3"/>
      <c r="D45" s="4"/>
      <c r="E45" s="4"/>
      <c r="F45" s="9" t="e">
        <f t="shared" si="0"/>
        <v>#DIV/0!</v>
      </c>
      <c r="G45" s="9" t="e">
        <f t="shared" si="1"/>
        <v>#DIV/0!</v>
      </c>
      <c r="H45" s="9" t="e">
        <f t="shared" si="2"/>
        <v>#DIV/0!</v>
      </c>
      <c r="I45" s="9">
        <f t="shared" si="3"/>
        <v>-2.5000000000000001E-2</v>
      </c>
      <c r="J45" s="9">
        <f t="shared" si="4"/>
        <v>-2.775E-2</v>
      </c>
      <c r="K45" s="9">
        <f t="shared" si="5"/>
        <v>-3.3333333333333333E-2</v>
      </c>
      <c r="L45" s="9">
        <f t="shared" si="6"/>
        <v>-2.0833333333333332E-2</v>
      </c>
      <c r="M45" s="9">
        <f t="shared" si="7"/>
        <v>-2.775E-2</v>
      </c>
      <c r="N45" s="9">
        <f t="shared" si="8"/>
        <v>-2.2222222222222223E-2</v>
      </c>
      <c r="O45" s="9">
        <f t="shared" si="9"/>
        <v>-2.7777777777777776E-2</v>
      </c>
      <c r="P45" s="10">
        <f t="shared" si="10"/>
        <v>0</v>
      </c>
      <c r="Q45" s="10">
        <f t="shared" si="11"/>
        <v>0</v>
      </c>
      <c r="R45" s="10">
        <f t="shared" si="12"/>
        <v>0</v>
      </c>
      <c r="S45" s="10">
        <f t="shared" si="13"/>
        <v>0</v>
      </c>
      <c r="T45" s="1"/>
    </row>
    <row r="46" spans="1:20">
      <c r="A46" s="4"/>
      <c r="B46" s="4"/>
      <c r="C46" s="3"/>
      <c r="D46" s="4"/>
      <c r="E46" s="4"/>
      <c r="F46" s="9" t="e">
        <f t="shared" si="0"/>
        <v>#DIV/0!</v>
      </c>
      <c r="G46" s="9" t="e">
        <f t="shared" si="1"/>
        <v>#DIV/0!</v>
      </c>
      <c r="H46" s="9" t="e">
        <f t="shared" si="2"/>
        <v>#DIV/0!</v>
      </c>
      <c r="I46" s="9">
        <f t="shared" si="3"/>
        <v>-2.5000000000000001E-2</v>
      </c>
      <c r="J46" s="9">
        <f t="shared" si="4"/>
        <v>-2.775E-2</v>
      </c>
      <c r="K46" s="9">
        <f t="shared" si="5"/>
        <v>-3.3333333333333333E-2</v>
      </c>
      <c r="L46" s="9">
        <f t="shared" si="6"/>
        <v>-2.0833333333333332E-2</v>
      </c>
      <c r="M46" s="9">
        <f t="shared" si="7"/>
        <v>-2.775E-2</v>
      </c>
      <c r="N46" s="9">
        <f t="shared" si="8"/>
        <v>-2.2222222222222223E-2</v>
      </c>
      <c r="O46" s="9">
        <f t="shared" si="9"/>
        <v>-2.7777777777777776E-2</v>
      </c>
      <c r="P46" s="10">
        <f t="shared" si="10"/>
        <v>0</v>
      </c>
      <c r="Q46" s="10">
        <f t="shared" si="11"/>
        <v>0</v>
      </c>
      <c r="R46" s="10">
        <f t="shared" si="12"/>
        <v>0</v>
      </c>
      <c r="S46" s="10">
        <f t="shared" si="13"/>
        <v>0</v>
      </c>
      <c r="T46" s="1"/>
    </row>
    <row r="47" spans="1:20" ht="26.25">
      <c r="A47" s="15">
        <v>2017</v>
      </c>
      <c r="B47" s="4"/>
      <c r="C47" s="3"/>
      <c r="D47" s="4"/>
      <c r="E47" s="4"/>
      <c r="F47" s="9"/>
      <c r="G47" s="9"/>
      <c r="H47" s="9"/>
      <c r="I47" s="9"/>
      <c r="J47" s="9"/>
      <c r="K47" s="9"/>
      <c r="L47" s="9"/>
      <c r="M47" s="9"/>
      <c r="N47" s="9"/>
      <c r="O47" s="9"/>
      <c r="P47" s="10"/>
      <c r="Q47" s="10"/>
      <c r="R47" s="10"/>
      <c r="S47" s="10"/>
      <c r="T47" s="1"/>
    </row>
    <row r="48" spans="1:20">
      <c r="A48" s="4" t="s">
        <v>44</v>
      </c>
      <c r="B48" s="4" t="s">
        <v>45</v>
      </c>
      <c r="C48" s="3">
        <v>9.6</v>
      </c>
      <c r="D48" s="4"/>
      <c r="E48" s="4"/>
      <c r="F48" s="9">
        <f t="shared" ref="F48:F95" si="14">166*3600/($C48*1000)/86400</f>
        <v>7.2048611111111109E-4</v>
      </c>
      <c r="G48" s="9">
        <f t="shared" ref="G48:G111" si="15">200*3600/($C48*1000)/86400</f>
        <v>8.6805555555555551E-4</v>
      </c>
      <c r="H48" s="9">
        <f t="shared" ref="H48:H111" si="16">250*3600/($C48*1000)/86400</f>
        <v>1.0850694444444445E-3</v>
      </c>
      <c r="I48" s="9">
        <f t="shared" ref="I48:I111" si="17">300*3600/($C48*1000-500)/86400</f>
        <v>1.3736263736263737E-3</v>
      </c>
      <c r="J48" s="9">
        <f t="shared" ref="J48:J111" si="18">333*3600/($C48*1000-500)/86400</f>
        <v>1.5247252747252746E-3</v>
      </c>
      <c r="K48" s="9">
        <f t="shared" ref="K48:K111" si="19">400*3600/($C48*1000-500)/86400</f>
        <v>1.8315018315018315E-3</v>
      </c>
      <c r="L48" s="9">
        <f t="shared" ref="L48:L111" si="20">500*3600/($C48*1000-1000)/86400</f>
        <v>2.4224806201550387E-3</v>
      </c>
      <c r="M48" s="9">
        <f t="shared" ref="M48:M111" si="21">666*3600/($C48*1000-1000)/86400</f>
        <v>3.2267441860465117E-3</v>
      </c>
      <c r="N48" s="9">
        <f t="shared" ref="N48:N111" si="22">800*3600/($C48*1000-1500)/86400</f>
        <v>4.1152263374485592E-3</v>
      </c>
      <c r="O48" s="9">
        <f t="shared" ref="O48:O111" si="23">1000*3600/($C48*1000-1500)/86400</f>
        <v>5.1440329218106996E-3</v>
      </c>
      <c r="P48" s="10">
        <f t="shared" ref="P48:P53" si="24">(($E48-$D48)*0.9)+$D48</f>
        <v>0</v>
      </c>
      <c r="Q48" s="10">
        <f t="shared" ref="Q48:Q52" si="25">(($E48-$D48)*0.85)+$D48</f>
        <v>0</v>
      </c>
      <c r="R48" s="10">
        <f t="shared" ref="R48:R53" si="26">(($E48-$D48)*0.8)+$D48</f>
        <v>0</v>
      </c>
      <c r="S48" s="10">
        <f t="shared" ref="S48:S53" si="27">(($E48-$D48)*0.7)+$D48</f>
        <v>0</v>
      </c>
      <c r="T48" s="1"/>
    </row>
    <row r="49" spans="1:20">
      <c r="A49" s="4" t="s">
        <v>66</v>
      </c>
      <c r="B49" s="4" t="s">
        <v>67</v>
      </c>
      <c r="C49" s="3">
        <v>12.9</v>
      </c>
      <c r="D49" s="4"/>
      <c r="E49" s="4"/>
      <c r="F49" s="9">
        <f t="shared" si="14"/>
        <v>5.3617571059431522E-4</v>
      </c>
      <c r="G49" s="9">
        <f t="shared" si="15"/>
        <v>6.459948320413437E-4</v>
      </c>
      <c r="H49" s="9">
        <f t="shared" si="16"/>
        <v>8.0749354005167954E-4</v>
      </c>
      <c r="I49" s="9">
        <f t="shared" si="17"/>
        <v>1.0080645161290322E-3</v>
      </c>
      <c r="J49" s="9">
        <f t="shared" si="18"/>
        <v>1.1189516129032258E-3</v>
      </c>
      <c r="K49" s="9">
        <f t="shared" si="19"/>
        <v>1.3440860215053762E-3</v>
      </c>
      <c r="L49" s="9">
        <f t="shared" si="20"/>
        <v>1.7507002801120449E-3</v>
      </c>
      <c r="M49" s="9">
        <f t="shared" si="21"/>
        <v>2.3319327731092438E-3</v>
      </c>
      <c r="N49" s="9">
        <f t="shared" si="22"/>
        <v>2.9239766081871343E-3</v>
      </c>
      <c r="O49" s="9">
        <f t="shared" si="23"/>
        <v>3.6549707602339179E-3</v>
      </c>
      <c r="P49" s="10">
        <f t="shared" si="24"/>
        <v>0</v>
      </c>
      <c r="Q49" s="10">
        <f t="shared" si="25"/>
        <v>0</v>
      </c>
      <c r="R49" s="10">
        <f t="shared" si="26"/>
        <v>0</v>
      </c>
      <c r="S49" s="10">
        <f t="shared" si="27"/>
        <v>0</v>
      </c>
      <c r="T49" s="1"/>
    </row>
    <row r="50" spans="1:20">
      <c r="A50" s="4" t="s">
        <v>107</v>
      </c>
      <c r="B50" s="4" t="s">
        <v>108</v>
      </c>
      <c r="C50" s="3">
        <v>16.100000000000001</v>
      </c>
      <c r="D50" s="4"/>
      <c r="E50" s="4"/>
      <c r="F50" s="9">
        <f t="shared" si="14"/>
        <v>4.2960662525879913E-4</v>
      </c>
      <c r="G50" s="9">
        <f t="shared" si="15"/>
        <v>5.1759834368530014E-4</v>
      </c>
      <c r="H50" s="9">
        <f t="shared" si="16"/>
        <v>6.4699792960662514E-4</v>
      </c>
      <c r="I50" s="9">
        <f t="shared" si="17"/>
        <v>8.0128205128205125E-4</v>
      </c>
      <c r="J50" s="9">
        <f t="shared" si="18"/>
        <v>8.8942307692307682E-4</v>
      </c>
      <c r="K50" s="9">
        <f t="shared" si="19"/>
        <v>1.0683760683760683E-3</v>
      </c>
      <c r="L50" s="9">
        <f t="shared" si="20"/>
        <v>1.3796909492273727E-3</v>
      </c>
      <c r="M50" s="9">
        <f t="shared" si="21"/>
        <v>1.8377483443708608E-3</v>
      </c>
      <c r="N50" s="9">
        <f t="shared" si="22"/>
        <v>2.2831050228310497E-3</v>
      </c>
      <c r="O50" s="9">
        <f t="shared" si="23"/>
        <v>2.8538812785388122E-3</v>
      </c>
      <c r="P50" s="10">
        <f t="shared" si="24"/>
        <v>0</v>
      </c>
      <c r="Q50" s="10">
        <f t="shared" si="25"/>
        <v>0</v>
      </c>
      <c r="R50" s="10">
        <f t="shared" si="26"/>
        <v>0</v>
      </c>
      <c r="S50" s="10">
        <f t="shared" si="27"/>
        <v>0</v>
      </c>
      <c r="T50" s="1"/>
    </row>
    <row r="51" spans="1:20">
      <c r="A51" s="4" t="s">
        <v>76</v>
      </c>
      <c r="B51" s="4" t="s">
        <v>77</v>
      </c>
      <c r="C51" s="3">
        <v>15.1</v>
      </c>
      <c r="D51" s="4"/>
      <c r="E51" s="4"/>
      <c r="F51" s="9">
        <f t="shared" si="14"/>
        <v>4.5805739514348786E-4</v>
      </c>
      <c r="G51" s="9">
        <f t="shared" si="15"/>
        <v>5.5187637969094923E-4</v>
      </c>
      <c r="H51" s="9">
        <f t="shared" si="16"/>
        <v>6.8984547461368648E-4</v>
      </c>
      <c r="I51" s="9">
        <f t="shared" si="17"/>
        <v>8.561643835616439E-4</v>
      </c>
      <c r="J51" s="9">
        <f t="shared" si="18"/>
        <v>9.5034246575342461E-4</v>
      </c>
      <c r="K51" s="9">
        <f t="shared" si="19"/>
        <v>1.1415525114155251E-3</v>
      </c>
      <c r="L51" s="9">
        <f t="shared" si="20"/>
        <v>1.4775413711583924E-3</v>
      </c>
      <c r="M51" s="9">
        <f t="shared" si="21"/>
        <v>1.9680851063829789E-3</v>
      </c>
      <c r="N51" s="9">
        <f t="shared" si="22"/>
        <v>2.4509803921568627E-3</v>
      </c>
      <c r="O51" s="9">
        <f t="shared" si="23"/>
        <v>3.0637254901960784E-3</v>
      </c>
      <c r="P51" s="10">
        <f t="shared" si="24"/>
        <v>0</v>
      </c>
      <c r="Q51" s="10">
        <f t="shared" si="25"/>
        <v>0</v>
      </c>
      <c r="R51" s="10">
        <f t="shared" si="26"/>
        <v>0</v>
      </c>
      <c r="S51" s="10">
        <f t="shared" si="27"/>
        <v>0</v>
      </c>
      <c r="T51" s="1"/>
    </row>
    <row r="52" spans="1:20">
      <c r="A52" s="11" t="s">
        <v>100</v>
      </c>
      <c r="B52" s="11" t="s">
        <v>101</v>
      </c>
      <c r="C52" s="11">
        <v>14.4</v>
      </c>
      <c r="D52" s="4"/>
      <c r="E52" s="4"/>
      <c r="F52" s="9">
        <f t="shared" si="14"/>
        <v>4.803240740740741E-4</v>
      </c>
      <c r="G52" s="9">
        <f t="shared" si="15"/>
        <v>5.7870370370370367E-4</v>
      </c>
      <c r="H52" s="9">
        <f t="shared" si="16"/>
        <v>7.2337962962962959E-4</v>
      </c>
      <c r="I52" s="9">
        <f t="shared" si="17"/>
        <v>8.9928057553956839E-4</v>
      </c>
      <c r="J52" s="9">
        <f t="shared" si="18"/>
        <v>9.9820143884892074E-4</v>
      </c>
      <c r="K52" s="9">
        <f t="shared" si="19"/>
        <v>1.199040767386091E-3</v>
      </c>
      <c r="L52" s="9">
        <f t="shared" si="20"/>
        <v>1.5547263681592041E-3</v>
      </c>
      <c r="M52" s="9">
        <f t="shared" si="21"/>
        <v>2.07089552238806E-3</v>
      </c>
      <c r="N52" s="9">
        <f t="shared" si="22"/>
        <v>2.5839793281653748E-3</v>
      </c>
      <c r="O52" s="9">
        <f t="shared" si="23"/>
        <v>3.2299741602067182E-3</v>
      </c>
      <c r="P52" s="10">
        <f t="shared" si="24"/>
        <v>0</v>
      </c>
      <c r="Q52" s="10">
        <f t="shared" si="25"/>
        <v>0</v>
      </c>
      <c r="R52" s="10">
        <f t="shared" si="26"/>
        <v>0</v>
      </c>
      <c r="S52" s="10">
        <f t="shared" si="27"/>
        <v>0</v>
      </c>
      <c r="T52" s="1"/>
    </row>
    <row r="53" spans="1:20">
      <c r="A53" s="4" t="s">
        <v>48</v>
      </c>
      <c r="B53" s="4" t="s">
        <v>49</v>
      </c>
      <c r="C53" s="3">
        <v>12.4</v>
      </c>
      <c r="D53" s="4"/>
      <c r="E53" s="4"/>
      <c r="F53" s="9">
        <f t="shared" si="14"/>
        <v>5.5779569892473117E-4</v>
      </c>
      <c r="G53" s="9">
        <f t="shared" si="15"/>
        <v>6.7204301075268812E-4</v>
      </c>
      <c r="H53" s="9">
        <f t="shared" si="16"/>
        <v>8.4005376344086023E-4</v>
      </c>
      <c r="I53" s="9">
        <f t="shared" si="17"/>
        <v>1.0504201680672268E-3</v>
      </c>
      <c r="J53" s="9">
        <f t="shared" si="18"/>
        <v>1.1659663865546219E-3</v>
      </c>
      <c r="K53" s="9">
        <f t="shared" si="19"/>
        <v>1.4005602240896359E-3</v>
      </c>
      <c r="L53" s="9">
        <f t="shared" si="20"/>
        <v>1.827485380116959E-3</v>
      </c>
      <c r="M53" s="9">
        <f t="shared" si="21"/>
        <v>2.4342105263157896E-3</v>
      </c>
      <c r="N53" s="9">
        <f t="shared" si="22"/>
        <v>3.0581039755351678E-3</v>
      </c>
      <c r="O53" s="9">
        <f t="shared" si="23"/>
        <v>3.8226299694189597E-3</v>
      </c>
      <c r="P53" s="10">
        <f t="shared" si="24"/>
        <v>0</v>
      </c>
      <c r="Q53" s="10">
        <f>(($E53-$D53)*0.85)+$D53</f>
        <v>0</v>
      </c>
      <c r="R53" s="10">
        <f t="shared" si="26"/>
        <v>0</v>
      </c>
      <c r="S53" s="10">
        <f t="shared" si="27"/>
        <v>0</v>
      </c>
      <c r="T53" s="1"/>
    </row>
    <row r="54" spans="1:20">
      <c r="A54" s="4" t="s">
        <v>143</v>
      </c>
      <c r="B54" s="4" t="s">
        <v>140</v>
      </c>
      <c r="C54" s="3">
        <v>16.8</v>
      </c>
      <c r="D54" s="4"/>
      <c r="E54" s="4"/>
      <c r="F54" s="9">
        <f t="shared" si="14"/>
        <v>4.1170634920634919E-4</v>
      </c>
      <c r="G54" s="9">
        <f t="shared" si="15"/>
        <v>4.96031746031746E-4</v>
      </c>
      <c r="H54" s="9">
        <f t="shared" si="16"/>
        <v>6.2003968253968251E-4</v>
      </c>
      <c r="I54" s="9">
        <f t="shared" si="17"/>
        <v>7.6687116564417169E-4</v>
      </c>
      <c r="J54" s="9">
        <f t="shared" si="18"/>
        <v>8.512269938650307E-4</v>
      </c>
      <c r="K54" s="9">
        <f t="shared" si="19"/>
        <v>1.0224948875255625E-3</v>
      </c>
      <c r="L54" s="9">
        <f t="shared" si="20"/>
        <v>1.3185654008438818E-3</v>
      </c>
      <c r="M54" s="9">
        <f t="shared" si="21"/>
        <v>1.7563291139240508E-3</v>
      </c>
      <c r="N54" s="9">
        <f t="shared" si="22"/>
        <v>2.1786492374727671E-3</v>
      </c>
      <c r="O54" s="9">
        <f t="shared" si="23"/>
        <v>2.7233115468409583E-3</v>
      </c>
      <c r="P54" s="10"/>
      <c r="Q54" s="10"/>
      <c r="R54" s="10"/>
      <c r="S54" s="10"/>
      <c r="T54" s="1"/>
    </row>
    <row r="55" spans="1:20">
      <c r="A55" s="4" t="s">
        <v>28</v>
      </c>
      <c r="B55" s="4" t="s">
        <v>147</v>
      </c>
      <c r="C55" s="3">
        <v>19</v>
      </c>
      <c r="D55" s="4"/>
      <c r="E55" s="4"/>
      <c r="F55" s="9">
        <f t="shared" si="14"/>
        <v>3.6403508771929826E-4</v>
      </c>
      <c r="G55" s="9">
        <f t="shared" si="15"/>
        <v>4.3859649122807013E-4</v>
      </c>
      <c r="H55" s="9">
        <f t="shared" si="16"/>
        <v>5.482456140350878E-4</v>
      </c>
      <c r="I55" s="9">
        <f t="shared" si="17"/>
        <v>6.7567567567567571E-4</v>
      </c>
      <c r="J55" s="9">
        <f t="shared" si="18"/>
        <v>7.5000000000000002E-4</v>
      </c>
      <c r="K55" s="9">
        <f t="shared" si="19"/>
        <v>9.0090090090090091E-4</v>
      </c>
      <c r="L55" s="9">
        <f t="shared" si="20"/>
        <v>1.1574074074074073E-3</v>
      </c>
      <c r="M55" s="9">
        <f t="shared" si="21"/>
        <v>1.5416666666666664E-3</v>
      </c>
      <c r="N55" s="9">
        <f t="shared" si="22"/>
        <v>1.904761904761905E-3</v>
      </c>
      <c r="O55" s="9">
        <f t="shared" si="23"/>
        <v>2.3809523809523812E-3</v>
      </c>
      <c r="P55" s="10">
        <f>(($E55-$D55)*0.9)+$D55</f>
        <v>0</v>
      </c>
      <c r="Q55" s="10">
        <f>(($E55-$D55)*0.85)+$D55</f>
        <v>0</v>
      </c>
      <c r="R55" s="10">
        <f>(($E55-$D55)*0.8)+$D55</f>
        <v>0</v>
      </c>
      <c r="S55" s="10">
        <f>(($E55-$D55)*0.7)+$D55</f>
        <v>0</v>
      </c>
      <c r="T55" s="1"/>
    </row>
    <row r="56" spans="1:20">
      <c r="A56" s="4" t="s">
        <v>127</v>
      </c>
      <c r="B56" s="4" t="s">
        <v>128</v>
      </c>
      <c r="C56" s="3">
        <v>15.3</v>
      </c>
      <c r="D56" s="4"/>
      <c r="E56" s="4"/>
      <c r="F56" s="9">
        <f t="shared" si="14"/>
        <v>4.5206971677559915E-4</v>
      </c>
      <c r="G56" s="9">
        <f t="shared" si="15"/>
        <v>5.4466230936819177E-4</v>
      </c>
      <c r="H56" s="9">
        <f t="shared" si="16"/>
        <v>6.8082788671023958E-4</v>
      </c>
      <c r="I56" s="9">
        <f t="shared" si="17"/>
        <v>8.4459459459459453E-4</v>
      </c>
      <c r="J56" s="9">
        <f t="shared" si="18"/>
        <v>9.3749999999999997E-4</v>
      </c>
      <c r="K56" s="9">
        <f t="shared" si="19"/>
        <v>1.1261261261261261E-3</v>
      </c>
      <c r="L56" s="9">
        <f t="shared" si="20"/>
        <v>1.456876456876457E-3</v>
      </c>
      <c r="M56" s="9">
        <f t="shared" si="21"/>
        <v>1.9405594405594404E-3</v>
      </c>
      <c r="N56" s="9">
        <f t="shared" si="22"/>
        <v>2.4154589371980675E-3</v>
      </c>
      <c r="O56" s="9">
        <f t="shared" si="23"/>
        <v>3.0193236714975845E-3</v>
      </c>
      <c r="P56" s="10">
        <f>(($E56-$D56)*0.9)+$D56</f>
        <v>0</v>
      </c>
      <c r="Q56" s="10">
        <f>(($E56-$D56)*0.85)+$D56</f>
        <v>0</v>
      </c>
      <c r="R56" s="10">
        <f>(($E56-$D56)*0.8)+$D56</f>
        <v>0</v>
      </c>
      <c r="S56" s="10">
        <f>(($E56-$D56)*0.7)+$D56</f>
        <v>0</v>
      </c>
      <c r="T56" s="1"/>
    </row>
    <row r="57" spans="1:20">
      <c r="A57" s="4" t="s">
        <v>131</v>
      </c>
      <c r="B57" s="4" t="s">
        <v>132</v>
      </c>
      <c r="C57" s="3">
        <v>17.100000000000001</v>
      </c>
      <c r="D57" s="11"/>
      <c r="E57" s="11"/>
      <c r="F57" s="9">
        <f t="shared" si="14"/>
        <v>4.0448343079922027E-4</v>
      </c>
      <c r="G57" s="9">
        <f t="shared" si="15"/>
        <v>4.8732943469785578E-4</v>
      </c>
      <c r="H57" s="9">
        <f t="shared" si="16"/>
        <v>6.0916179337231965E-4</v>
      </c>
      <c r="I57" s="9">
        <f t="shared" si="17"/>
        <v>7.5301204819277112E-4</v>
      </c>
      <c r="J57" s="9">
        <f t="shared" si="18"/>
        <v>8.3584337349397594E-4</v>
      </c>
      <c r="K57" s="9">
        <f t="shared" si="19"/>
        <v>1.004016064257028E-3</v>
      </c>
      <c r="L57" s="9">
        <f t="shared" si="20"/>
        <v>1.2939958592132505E-3</v>
      </c>
      <c r="M57" s="9">
        <f t="shared" si="21"/>
        <v>1.7236024844720496E-3</v>
      </c>
      <c r="N57" s="9">
        <f t="shared" si="22"/>
        <v>2.1367521367521365E-3</v>
      </c>
      <c r="O57" s="9">
        <f t="shared" si="23"/>
        <v>2.670940170940171E-3</v>
      </c>
      <c r="P57" s="10">
        <f>(($E57-$D57)*0.9)+$D57</f>
        <v>0</v>
      </c>
      <c r="Q57" s="10">
        <f>(($E57-$D57)*0.85)+$D57</f>
        <v>0</v>
      </c>
      <c r="R57" s="10">
        <f>(($E57-$D57)*0.8)+$D57</f>
        <v>0</v>
      </c>
      <c r="S57" s="10">
        <f>(($E57-$D57)*0.7)+$D57</f>
        <v>0</v>
      </c>
      <c r="T57" s="1"/>
    </row>
    <row r="58" spans="1:20">
      <c r="A58" s="4" t="s">
        <v>98</v>
      </c>
      <c r="B58" s="4" t="s">
        <v>99</v>
      </c>
      <c r="C58" s="4">
        <v>13.4</v>
      </c>
      <c r="D58" s="4"/>
      <c r="E58" s="4"/>
      <c r="F58" s="9">
        <f t="shared" si="14"/>
        <v>5.1616915422885573E-4</v>
      </c>
      <c r="G58" s="9">
        <f t="shared" si="15"/>
        <v>6.2189054726368158E-4</v>
      </c>
      <c r="H58" s="9">
        <f t="shared" si="16"/>
        <v>7.7736318407960203E-4</v>
      </c>
      <c r="I58" s="9">
        <f t="shared" si="17"/>
        <v>9.689922480620156E-4</v>
      </c>
      <c r="J58" s="9">
        <f t="shared" si="18"/>
        <v>1.0755813953488372E-3</v>
      </c>
      <c r="K58" s="9">
        <f t="shared" si="19"/>
        <v>1.2919896640826874E-3</v>
      </c>
      <c r="L58" s="9">
        <f t="shared" si="20"/>
        <v>1.6801075268817205E-3</v>
      </c>
      <c r="M58" s="9">
        <f t="shared" si="21"/>
        <v>2.2379032258064515E-3</v>
      </c>
      <c r="N58" s="9">
        <f t="shared" si="22"/>
        <v>2.8011204481792717E-3</v>
      </c>
      <c r="O58" s="9">
        <f t="shared" si="23"/>
        <v>3.5014005602240898E-3</v>
      </c>
      <c r="P58" s="10"/>
      <c r="Q58" s="10"/>
      <c r="R58" s="10"/>
      <c r="S58" s="10"/>
      <c r="T58" s="1"/>
    </row>
    <row r="59" spans="1:20">
      <c r="A59" s="4" t="s">
        <v>129</v>
      </c>
      <c r="B59" s="4" t="s">
        <v>130</v>
      </c>
      <c r="C59" s="3">
        <v>17.5</v>
      </c>
      <c r="D59" s="4"/>
      <c r="E59" s="4"/>
      <c r="F59" s="9">
        <f t="shared" si="14"/>
        <v>3.9523809523809526E-4</v>
      </c>
      <c r="G59" s="9">
        <f t="shared" si="15"/>
        <v>4.7619047619047624E-4</v>
      </c>
      <c r="H59" s="9">
        <f t="shared" si="16"/>
        <v>5.9523809523809529E-4</v>
      </c>
      <c r="I59" s="9">
        <f t="shared" si="17"/>
        <v>7.3529411764705881E-4</v>
      </c>
      <c r="J59" s="9">
        <f t="shared" si="18"/>
        <v>8.1617647058823532E-4</v>
      </c>
      <c r="K59" s="9">
        <f t="shared" si="19"/>
        <v>9.8039215686274508E-4</v>
      </c>
      <c r="L59" s="9">
        <f t="shared" si="20"/>
        <v>1.2626262626262627E-3</v>
      </c>
      <c r="M59" s="9">
        <f t="shared" si="21"/>
        <v>1.6818181818181819E-3</v>
      </c>
      <c r="N59" s="9">
        <f t="shared" si="22"/>
        <v>2.0833333333333333E-3</v>
      </c>
      <c r="O59" s="9">
        <f t="shared" si="23"/>
        <v>2.6041666666666665E-3</v>
      </c>
      <c r="P59" s="10">
        <f>(($E59-$D59)*0.9)+$D59</f>
        <v>0</v>
      </c>
      <c r="Q59" s="10">
        <f>(($E59-$D59)*0.85)+$D59</f>
        <v>0</v>
      </c>
      <c r="R59" s="10">
        <f>(($E59-$D59)*0.8)+$D59</f>
        <v>0</v>
      </c>
      <c r="S59" s="10">
        <f>(($E59-$D59)*0.7)+$D59</f>
        <v>0</v>
      </c>
      <c r="T59" s="1"/>
    </row>
    <row r="60" spans="1:20">
      <c r="A60" s="4" t="s">
        <v>70</v>
      </c>
      <c r="B60" s="4" t="s">
        <v>71</v>
      </c>
      <c r="C60" s="3">
        <v>14.4</v>
      </c>
      <c r="D60" s="4"/>
      <c r="E60" s="4"/>
      <c r="F60" s="9">
        <f t="shared" si="14"/>
        <v>4.803240740740741E-4</v>
      </c>
      <c r="G60" s="9">
        <f t="shared" si="15"/>
        <v>5.7870370370370367E-4</v>
      </c>
      <c r="H60" s="9">
        <f t="shared" si="16"/>
        <v>7.2337962962962959E-4</v>
      </c>
      <c r="I60" s="9">
        <f t="shared" si="17"/>
        <v>8.9928057553956839E-4</v>
      </c>
      <c r="J60" s="9">
        <f t="shared" si="18"/>
        <v>9.9820143884892074E-4</v>
      </c>
      <c r="K60" s="9">
        <f t="shared" si="19"/>
        <v>1.199040767386091E-3</v>
      </c>
      <c r="L60" s="9">
        <f t="shared" si="20"/>
        <v>1.5547263681592041E-3</v>
      </c>
      <c r="M60" s="9">
        <f t="shared" si="21"/>
        <v>2.07089552238806E-3</v>
      </c>
      <c r="N60" s="9">
        <f t="shared" si="22"/>
        <v>2.5839793281653748E-3</v>
      </c>
      <c r="O60" s="9">
        <f t="shared" si="23"/>
        <v>3.2299741602067182E-3</v>
      </c>
      <c r="P60" s="10">
        <f>(($E60-$D60)*0.9)+$D60</f>
        <v>0</v>
      </c>
      <c r="Q60" s="10">
        <f>(($E60-$D60)*0.85)+$D60</f>
        <v>0</v>
      </c>
      <c r="R60" s="10">
        <f>(($E60-$D60)*0.8)+$D60</f>
        <v>0</v>
      </c>
      <c r="S60" s="10">
        <f>(($E60-$D60)*0.7)+$D60</f>
        <v>0</v>
      </c>
      <c r="T60" s="1"/>
    </row>
    <row r="61" spans="1:20">
      <c r="A61" s="4" t="s">
        <v>118</v>
      </c>
      <c r="B61" s="4" t="s">
        <v>119</v>
      </c>
      <c r="C61" s="3">
        <v>14.4</v>
      </c>
      <c r="D61" s="4"/>
      <c r="E61" s="4"/>
      <c r="F61" s="9">
        <f t="shared" si="14"/>
        <v>4.803240740740741E-4</v>
      </c>
      <c r="G61" s="9">
        <f t="shared" si="15"/>
        <v>5.7870370370370367E-4</v>
      </c>
      <c r="H61" s="9">
        <f t="shared" si="16"/>
        <v>7.2337962962962959E-4</v>
      </c>
      <c r="I61" s="9">
        <f t="shared" si="17"/>
        <v>8.9928057553956839E-4</v>
      </c>
      <c r="J61" s="9">
        <f t="shared" si="18"/>
        <v>9.9820143884892074E-4</v>
      </c>
      <c r="K61" s="9">
        <f t="shared" si="19"/>
        <v>1.199040767386091E-3</v>
      </c>
      <c r="L61" s="9">
        <f t="shared" si="20"/>
        <v>1.5547263681592041E-3</v>
      </c>
      <c r="M61" s="9">
        <f t="shared" si="21"/>
        <v>2.07089552238806E-3</v>
      </c>
      <c r="N61" s="9">
        <f t="shared" si="22"/>
        <v>2.5839793281653748E-3</v>
      </c>
      <c r="O61" s="9">
        <f t="shared" si="23"/>
        <v>3.2299741602067182E-3</v>
      </c>
      <c r="P61" s="10">
        <f>(($E61-$D61)*0.9)+$D61</f>
        <v>0</v>
      </c>
      <c r="Q61" s="10">
        <f>(($E61-$D61)*0.85)+$D61</f>
        <v>0</v>
      </c>
      <c r="R61" s="10">
        <f>(($E61-$D61)*0.8)+$D61</f>
        <v>0</v>
      </c>
      <c r="S61" s="10">
        <f>(($E61-$D61)*0.7)+$D61</f>
        <v>0</v>
      </c>
      <c r="T61" s="1"/>
    </row>
    <row r="62" spans="1:20">
      <c r="A62" s="4" t="s">
        <v>89</v>
      </c>
      <c r="B62" s="4" t="s">
        <v>39</v>
      </c>
      <c r="C62" s="3">
        <v>15.5</v>
      </c>
      <c r="D62" s="4"/>
      <c r="E62" s="4"/>
      <c r="F62" s="9">
        <f t="shared" si="14"/>
        <v>4.4623655913978496E-4</v>
      </c>
      <c r="G62" s="9">
        <f t="shared" si="15"/>
        <v>5.3763440860215054E-4</v>
      </c>
      <c r="H62" s="9">
        <f t="shared" si="16"/>
        <v>6.7204301075268812E-4</v>
      </c>
      <c r="I62" s="9">
        <f t="shared" si="17"/>
        <v>8.3333333333333339E-4</v>
      </c>
      <c r="J62" s="9">
        <f t="shared" si="18"/>
        <v>9.2500000000000004E-4</v>
      </c>
      <c r="K62" s="9">
        <f t="shared" si="19"/>
        <v>1.1111111111111111E-3</v>
      </c>
      <c r="L62" s="9">
        <f t="shared" si="20"/>
        <v>1.4367816091954023E-3</v>
      </c>
      <c r="M62" s="9">
        <f t="shared" si="21"/>
        <v>1.9137931034482758E-3</v>
      </c>
      <c r="N62" s="9">
        <f t="shared" si="22"/>
        <v>2.3809523809523812E-3</v>
      </c>
      <c r="O62" s="9">
        <f t="shared" si="23"/>
        <v>2.9761904761904765E-3</v>
      </c>
      <c r="P62" s="10"/>
      <c r="Q62" s="10"/>
      <c r="R62" s="10"/>
      <c r="S62" s="10"/>
      <c r="T62" s="1"/>
    </row>
    <row r="63" spans="1:20">
      <c r="A63" s="11" t="s">
        <v>84</v>
      </c>
      <c r="B63" s="11" t="s">
        <v>41</v>
      </c>
      <c r="C63" s="11">
        <v>15.5</v>
      </c>
      <c r="D63" s="4"/>
      <c r="E63" s="4"/>
      <c r="F63" s="9">
        <f t="shared" si="14"/>
        <v>4.4623655913978496E-4</v>
      </c>
      <c r="G63" s="9">
        <f t="shared" si="15"/>
        <v>5.3763440860215054E-4</v>
      </c>
      <c r="H63" s="9">
        <f t="shared" si="16"/>
        <v>6.7204301075268812E-4</v>
      </c>
      <c r="I63" s="9">
        <f t="shared" si="17"/>
        <v>8.3333333333333339E-4</v>
      </c>
      <c r="J63" s="9">
        <f t="shared" si="18"/>
        <v>9.2500000000000004E-4</v>
      </c>
      <c r="K63" s="9">
        <f t="shared" si="19"/>
        <v>1.1111111111111111E-3</v>
      </c>
      <c r="L63" s="9">
        <f t="shared" si="20"/>
        <v>1.4367816091954023E-3</v>
      </c>
      <c r="M63" s="9">
        <f t="shared" si="21"/>
        <v>1.9137931034482758E-3</v>
      </c>
      <c r="N63" s="9">
        <f t="shared" si="22"/>
        <v>2.3809523809523812E-3</v>
      </c>
      <c r="O63" s="9">
        <f t="shared" si="23"/>
        <v>2.9761904761904765E-3</v>
      </c>
      <c r="P63" s="10"/>
      <c r="Q63" s="10"/>
      <c r="R63" s="10"/>
      <c r="S63" s="10"/>
      <c r="T63" s="1"/>
    </row>
    <row r="64" spans="1:20">
      <c r="A64" s="11" t="s">
        <v>105</v>
      </c>
      <c r="B64" s="11" t="s">
        <v>106</v>
      </c>
      <c r="C64" s="11">
        <v>13.6</v>
      </c>
      <c r="D64" s="4"/>
      <c r="E64" s="4"/>
      <c r="F64" s="9">
        <f t="shared" si="14"/>
        <v>5.0857843137254899E-4</v>
      </c>
      <c r="G64" s="9">
        <f t="shared" si="15"/>
        <v>6.1274509803921568E-4</v>
      </c>
      <c r="H64" s="9">
        <f t="shared" si="16"/>
        <v>7.659313725490196E-4</v>
      </c>
      <c r="I64" s="9">
        <f t="shared" si="17"/>
        <v>9.5419847328244271E-4</v>
      </c>
      <c r="J64" s="9">
        <f t="shared" si="18"/>
        <v>1.0591603053435115E-3</v>
      </c>
      <c r="K64" s="9">
        <f t="shared" si="19"/>
        <v>1.2722646310432571E-3</v>
      </c>
      <c r="L64" s="9">
        <f t="shared" si="20"/>
        <v>1.6534391534391536E-3</v>
      </c>
      <c r="M64" s="9">
        <f t="shared" si="21"/>
        <v>2.2023809523809522E-3</v>
      </c>
      <c r="N64" s="9">
        <f t="shared" si="22"/>
        <v>2.7548209366391185E-3</v>
      </c>
      <c r="O64" s="9">
        <f t="shared" si="23"/>
        <v>3.4435261707988982E-3</v>
      </c>
      <c r="P64" s="10">
        <f t="shared" ref="P64:P69" si="28">(($E64-$D64)*0.9)+$D64</f>
        <v>0</v>
      </c>
      <c r="Q64" s="10">
        <f t="shared" ref="Q64:Q69" si="29">(($E64-$D64)*0.85)+$D64</f>
        <v>0</v>
      </c>
      <c r="R64" s="10">
        <f t="shared" ref="R64:R69" si="30">(($E64-$D64)*0.8)+$D64</f>
        <v>0</v>
      </c>
      <c r="S64" s="10">
        <f t="shared" ref="S64:S69" si="31">(($E64-$D64)*0.7)+$D64</f>
        <v>0</v>
      </c>
      <c r="T64" s="1"/>
    </row>
    <row r="65" spans="1:20">
      <c r="A65" s="4" t="s">
        <v>144</v>
      </c>
      <c r="B65" s="4" t="s">
        <v>145</v>
      </c>
      <c r="C65" s="3">
        <v>18.8</v>
      </c>
      <c r="D65" s="4"/>
      <c r="E65" s="4"/>
      <c r="F65" s="9">
        <f t="shared" si="14"/>
        <v>3.6790780141843969E-4</v>
      </c>
      <c r="G65" s="9">
        <f t="shared" si="15"/>
        <v>4.4326241134751777E-4</v>
      </c>
      <c r="H65" s="9">
        <f t="shared" si="16"/>
        <v>5.540780141843972E-4</v>
      </c>
      <c r="I65" s="9">
        <f t="shared" si="17"/>
        <v>6.8306010928961749E-4</v>
      </c>
      <c r="J65" s="9">
        <f t="shared" si="18"/>
        <v>7.5819672131147544E-4</v>
      </c>
      <c r="K65" s="9">
        <f t="shared" si="19"/>
        <v>9.1074681238615665E-4</v>
      </c>
      <c r="L65" s="9">
        <f t="shared" si="20"/>
        <v>1.1704119850187264E-3</v>
      </c>
      <c r="M65" s="9">
        <f t="shared" si="21"/>
        <v>1.5589887640449437E-3</v>
      </c>
      <c r="N65" s="9">
        <f t="shared" si="22"/>
        <v>1.926782273603083E-3</v>
      </c>
      <c r="O65" s="9">
        <f t="shared" si="23"/>
        <v>2.4084778420038538E-3</v>
      </c>
      <c r="P65" s="10">
        <f t="shared" si="28"/>
        <v>0</v>
      </c>
      <c r="Q65" s="10">
        <f t="shared" si="29"/>
        <v>0</v>
      </c>
      <c r="R65" s="10">
        <f t="shared" si="30"/>
        <v>0</v>
      </c>
      <c r="S65" s="10">
        <f t="shared" si="31"/>
        <v>0</v>
      </c>
      <c r="T65" s="1"/>
    </row>
    <row r="66" spans="1:20">
      <c r="A66" s="4" t="s">
        <v>137</v>
      </c>
      <c r="B66" s="4" t="s">
        <v>138</v>
      </c>
      <c r="C66" s="3">
        <v>18.5</v>
      </c>
      <c r="D66" s="4"/>
      <c r="E66" s="4"/>
      <c r="F66" s="9">
        <f t="shared" si="14"/>
        <v>3.7387387387387386E-4</v>
      </c>
      <c r="G66" s="9">
        <f t="shared" si="15"/>
        <v>4.5045045045045046E-4</v>
      </c>
      <c r="H66" s="9">
        <f t="shared" si="16"/>
        <v>5.6306306306306306E-4</v>
      </c>
      <c r="I66" s="9">
        <f t="shared" si="17"/>
        <v>6.9444444444444447E-4</v>
      </c>
      <c r="J66" s="9">
        <f t="shared" si="18"/>
        <v>7.7083333333333322E-4</v>
      </c>
      <c r="K66" s="9">
        <f t="shared" si="19"/>
        <v>9.2592592592592596E-4</v>
      </c>
      <c r="L66" s="9">
        <f t="shared" si="20"/>
        <v>1.1904761904761906E-3</v>
      </c>
      <c r="M66" s="9">
        <f t="shared" si="21"/>
        <v>1.5857142857142856E-3</v>
      </c>
      <c r="N66" s="9">
        <f t="shared" si="22"/>
        <v>1.9607843137254902E-3</v>
      </c>
      <c r="O66" s="9">
        <f t="shared" si="23"/>
        <v>2.4509803921568627E-3</v>
      </c>
      <c r="P66" s="10">
        <f t="shared" si="28"/>
        <v>0</v>
      </c>
      <c r="Q66" s="10">
        <f t="shared" si="29"/>
        <v>0</v>
      </c>
      <c r="R66" s="10">
        <f t="shared" si="30"/>
        <v>0</v>
      </c>
      <c r="S66" s="10">
        <f t="shared" si="31"/>
        <v>0</v>
      </c>
      <c r="T66" s="1"/>
    </row>
    <row r="67" spans="1:20">
      <c r="A67" s="4" t="s">
        <v>32</v>
      </c>
      <c r="B67" s="4" t="s">
        <v>123</v>
      </c>
      <c r="C67" s="3">
        <v>17.5</v>
      </c>
      <c r="D67" s="11"/>
      <c r="E67" s="11"/>
      <c r="F67" s="9">
        <f t="shared" si="14"/>
        <v>3.9523809523809526E-4</v>
      </c>
      <c r="G67" s="9">
        <f t="shared" si="15"/>
        <v>4.7619047619047624E-4</v>
      </c>
      <c r="H67" s="9">
        <f t="shared" si="16"/>
        <v>5.9523809523809529E-4</v>
      </c>
      <c r="I67" s="9">
        <f t="shared" si="17"/>
        <v>7.3529411764705881E-4</v>
      </c>
      <c r="J67" s="9">
        <f t="shared" si="18"/>
        <v>8.1617647058823532E-4</v>
      </c>
      <c r="K67" s="9">
        <f t="shared" si="19"/>
        <v>9.8039215686274508E-4</v>
      </c>
      <c r="L67" s="9">
        <f t="shared" si="20"/>
        <v>1.2626262626262627E-3</v>
      </c>
      <c r="M67" s="9">
        <f t="shared" si="21"/>
        <v>1.6818181818181819E-3</v>
      </c>
      <c r="N67" s="9">
        <f t="shared" si="22"/>
        <v>2.0833333333333333E-3</v>
      </c>
      <c r="O67" s="9">
        <f t="shared" si="23"/>
        <v>2.6041666666666665E-3</v>
      </c>
      <c r="P67" s="10">
        <f t="shared" si="28"/>
        <v>0</v>
      </c>
      <c r="Q67" s="10">
        <f t="shared" si="29"/>
        <v>0</v>
      </c>
      <c r="R67" s="10">
        <f t="shared" si="30"/>
        <v>0</v>
      </c>
      <c r="S67" s="10">
        <f t="shared" si="31"/>
        <v>0</v>
      </c>
      <c r="T67" s="1"/>
    </row>
    <row r="68" spans="1:20">
      <c r="A68" s="4" t="s">
        <v>115</v>
      </c>
      <c r="B68" s="4" t="s">
        <v>116</v>
      </c>
      <c r="C68" s="3">
        <v>16.399999999999999</v>
      </c>
      <c r="D68" s="11"/>
      <c r="E68" s="11"/>
      <c r="F68" s="9">
        <f t="shared" si="14"/>
        <v>4.2174796747967476E-4</v>
      </c>
      <c r="G68" s="9">
        <f t="shared" si="15"/>
        <v>5.0813008130081306E-4</v>
      </c>
      <c r="H68" s="9">
        <f t="shared" si="16"/>
        <v>6.3516260162601625E-4</v>
      </c>
      <c r="I68" s="9">
        <f t="shared" si="17"/>
        <v>7.8616352201257866E-4</v>
      </c>
      <c r="J68" s="9">
        <f t="shared" si="18"/>
        <v>8.726415094339622E-4</v>
      </c>
      <c r="K68" s="9">
        <f t="shared" si="19"/>
        <v>1.0482180293501047E-3</v>
      </c>
      <c r="L68" s="9">
        <f t="shared" si="20"/>
        <v>1.3528138528138528E-3</v>
      </c>
      <c r="M68" s="9">
        <f t="shared" si="21"/>
        <v>1.801948051948052E-3</v>
      </c>
      <c r="N68" s="9">
        <f t="shared" si="22"/>
        <v>2.2371364653243847E-3</v>
      </c>
      <c r="O68" s="9">
        <f t="shared" si="23"/>
        <v>2.7964205816554811E-3</v>
      </c>
      <c r="P68" s="10">
        <f t="shared" si="28"/>
        <v>0</v>
      </c>
      <c r="Q68" s="10">
        <f t="shared" si="29"/>
        <v>0</v>
      </c>
      <c r="R68" s="10">
        <f t="shared" si="30"/>
        <v>0</v>
      </c>
      <c r="S68" s="10">
        <f t="shared" si="31"/>
        <v>0</v>
      </c>
      <c r="T68" s="1"/>
    </row>
    <row r="69" spans="1:20">
      <c r="A69" s="4" t="s">
        <v>135</v>
      </c>
      <c r="B69" s="4" t="s">
        <v>136</v>
      </c>
      <c r="C69" s="3">
        <v>15.9</v>
      </c>
      <c r="D69" s="11"/>
      <c r="E69" s="11"/>
      <c r="F69" s="9">
        <f t="shared" si="14"/>
        <v>4.3501048218029352E-4</v>
      </c>
      <c r="G69" s="9">
        <f t="shared" si="15"/>
        <v>5.2410901467505233E-4</v>
      </c>
      <c r="H69" s="9">
        <f t="shared" si="16"/>
        <v>6.5513626834381555E-4</v>
      </c>
      <c r="I69" s="9">
        <f t="shared" si="17"/>
        <v>8.1168831168831163E-4</v>
      </c>
      <c r="J69" s="9">
        <f t="shared" si="18"/>
        <v>9.0097402597402601E-4</v>
      </c>
      <c r="K69" s="9">
        <f t="shared" si="19"/>
        <v>1.0822510822510823E-3</v>
      </c>
      <c r="L69" s="9">
        <f t="shared" si="20"/>
        <v>1.3982102908277406E-3</v>
      </c>
      <c r="M69" s="9">
        <f t="shared" si="21"/>
        <v>1.8624161073825503E-3</v>
      </c>
      <c r="N69" s="9">
        <f t="shared" si="22"/>
        <v>2.3148148148148147E-3</v>
      </c>
      <c r="O69" s="9">
        <f t="shared" si="23"/>
        <v>2.8935185185185184E-3</v>
      </c>
      <c r="P69" s="10">
        <f t="shared" si="28"/>
        <v>0</v>
      </c>
      <c r="Q69" s="10">
        <f t="shared" si="29"/>
        <v>0</v>
      </c>
      <c r="R69" s="10">
        <f t="shared" si="30"/>
        <v>0</v>
      </c>
      <c r="S69" s="10">
        <f t="shared" si="31"/>
        <v>0</v>
      </c>
      <c r="T69" s="1"/>
    </row>
    <row r="70" spans="1:20">
      <c r="A70" s="4" t="s">
        <v>59</v>
      </c>
      <c r="B70" s="4" t="s">
        <v>31</v>
      </c>
      <c r="C70" s="3">
        <v>13.3</v>
      </c>
      <c r="D70" s="4"/>
      <c r="E70" s="4"/>
      <c r="F70" s="9">
        <f t="shared" si="14"/>
        <v>5.2005012531328317E-4</v>
      </c>
      <c r="G70" s="9">
        <f t="shared" si="15"/>
        <v>6.2656641604010022E-4</v>
      </c>
      <c r="H70" s="9">
        <f t="shared" si="16"/>
        <v>7.8320802005012527E-4</v>
      </c>
      <c r="I70" s="9">
        <f t="shared" si="17"/>
        <v>9.765625E-4</v>
      </c>
      <c r="J70" s="9">
        <f t="shared" si="18"/>
        <v>1.0839843750000001E-3</v>
      </c>
      <c r="K70" s="9">
        <f t="shared" si="19"/>
        <v>1.3020833333333333E-3</v>
      </c>
      <c r="L70" s="9">
        <f t="shared" si="20"/>
        <v>1.6937669376693768E-3</v>
      </c>
      <c r="M70" s="9">
        <f t="shared" si="21"/>
        <v>2.25609756097561E-3</v>
      </c>
      <c r="N70" s="9">
        <f t="shared" si="22"/>
        <v>2.8248587570621469E-3</v>
      </c>
      <c r="O70" s="9">
        <f t="shared" si="23"/>
        <v>3.5310734463276836E-3</v>
      </c>
      <c r="P70" s="10"/>
      <c r="Q70" s="10"/>
      <c r="R70" s="10"/>
      <c r="S70" s="10"/>
      <c r="T70" s="1"/>
    </row>
    <row r="71" spans="1:20">
      <c r="A71" s="4" t="s">
        <v>97</v>
      </c>
      <c r="B71" s="4" t="s">
        <v>37</v>
      </c>
      <c r="C71" s="3">
        <v>16.899999999999999</v>
      </c>
      <c r="D71" s="11"/>
      <c r="E71" s="11"/>
      <c r="F71" s="9">
        <f t="shared" si="14"/>
        <v>4.0927021696252465E-4</v>
      </c>
      <c r="G71" s="9">
        <f t="shared" si="15"/>
        <v>4.9309664694280071E-4</v>
      </c>
      <c r="H71" s="9">
        <f t="shared" si="16"/>
        <v>6.1637080867850099E-4</v>
      </c>
      <c r="I71" s="9">
        <f t="shared" si="17"/>
        <v>7.6219512195121954E-4</v>
      </c>
      <c r="J71" s="9">
        <f t="shared" si="18"/>
        <v>8.4603658536585365E-4</v>
      </c>
      <c r="K71" s="9">
        <f t="shared" si="19"/>
        <v>1.0162601626016261E-3</v>
      </c>
      <c r="L71" s="9">
        <f t="shared" si="20"/>
        <v>1.3102725366876311E-3</v>
      </c>
      <c r="M71" s="9">
        <f t="shared" si="21"/>
        <v>1.7452830188679244E-3</v>
      </c>
      <c r="N71" s="9">
        <f t="shared" si="22"/>
        <v>2.1645021645021645E-3</v>
      </c>
      <c r="O71" s="9">
        <f t="shared" si="23"/>
        <v>2.7056277056277055E-3</v>
      </c>
      <c r="P71" s="10">
        <f>(($E71-$D71)*0.9)+$D71</f>
        <v>0</v>
      </c>
      <c r="Q71" s="10">
        <f>(($E71-$D71)*0.85)+$D71</f>
        <v>0</v>
      </c>
      <c r="R71" s="10">
        <f>(($E71-$D71)*0.8)+$D71</f>
        <v>0</v>
      </c>
      <c r="S71" s="10">
        <f>(($E71-$D71)*0.7)+$D71</f>
        <v>0</v>
      </c>
      <c r="T71" s="1"/>
    </row>
    <row r="72" spans="1:20">
      <c r="A72" s="4" t="s">
        <v>126</v>
      </c>
      <c r="B72" s="4" t="s">
        <v>119</v>
      </c>
      <c r="C72" s="3">
        <v>15.3</v>
      </c>
      <c r="D72" s="4"/>
      <c r="E72" s="4"/>
      <c r="F72" s="9">
        <f t="shared" si="14"/>
        <v>4.5206971677559915E-4</v>
      </c>
      <c r="G72" s="9">
        <f t="shared" si="15"/>
        <v>5.4466230936819177E-4</v>
      </c>
      <c r="H72" s="9">
        <f t="shared" si="16"/>
        <v>6.8082788671023958E-4</v>
      </c>
      <c r="I72" s="9">
        <f t="shared" si="17"/>
        <v>8.4459459459459453E-4</v>
      </c>
      <c r="J72" s="9">
        <f t="shared" si="18"/>
        <v>9.3749999999999997E-4</v>
      </c>
      <c r="K72" s="9">
        <f t="shared" si="19"/>
        <v>1.1261261261261261E-3</v>
      </c>
      <c r="L72" s="9">
        <f t="shared" si="20"/>
        <v>1.456876456876457E-3</v>
      </c>
      <c r="M72" s="9">
        <f t="shared" si="21"/>
        <v>1.9405594405594404E-3</v>
      </c>
      <c r="N72" s="9">
        <f t="shared" si="22"/>
        <v>2.4154589371980675E-3</v>
      </c>
      <c r="O72" s="9">
        <f t="shared" si="23"/>
        <v>3.0193236714975845E-3</v>
      </c>
      <c r="P72" s="10"/>
      <c r="Q72" s="10"/>
      <c r="R72" s="10"/>
      <c r="S72" s="10"/>
      <c r="T72" s="1"/>
    </row>
    <row r="73" spans="1:20">
      <c r="A73" s="4" t="s">
        <v>57</v>
      </c>
      <c r="B73" s="4" t="s">
        <v>58</v>
      </c>
      <c r="C73" s="3">
        <v>17</v>
      </c>
      <c r="D73" s="4"/>
      <c r="E73" s="4"/>
      <c r="F73" s="9">
        <f t="shared" si="14"/>
        <v>4.0686274509803923E-4</v>
      </c>
      <c r="G73" s="9">
        <f t="shared" si="15"/>
        <v>4.9019607843137254E-4</v>
      </c>
      <c r="H73" s="9">
        <f t="shared" si="16"/>
        <v>6.1274509803921568E-4</v>
      </c>
      <c r="I73" s="9">
        <f t="shared" si="17"/>
        <v>7.5757575757575758E-4</v>
      </c>
      <c r="J73" s="9">
        <f t="shared" si="18"/>
        <v>8.4090909090909095E-4</v>
      </c>
      <c r="K73" s="9">
        <f t="shared" si="19"/>
        <v>1.0101010101010101E-3</v>
      </c>
      <c r="L73" s="9">
        <f t="shared" si="20"/>
        <v>1.3020833333333333E-3</v>
      </c>
      <c r="M73" s="9">
        <f t="shared" si="21"/>
        <v>1.734375E-3</v>
      </c>
      <c r="N73" s="9">
        <f t="shared" si="22"/>
        <v>2.1505376344086021E-3</v>
      </c>
      <c r="O73" s="9">
        <f t="shared" si="23"/>
        <v>2.6881720430107525E-3</v>
      </c>
      <c r="P73" s="10">
        <f t="shared" ref="P73:P80" si="32">(($E73-$D73)*0.9)+$D73</f>
        <v>0</v>
      </c>
      <c r="Q73" s="10">
        <f t="shared" ref="Q73:Q80" si="33">(($E73-$D73)*0.85)+$D73</f>
        <v>0</v>
      </c>
      <c r="R73" s="10">
        <f t="shared" ref="R73:R80" si="34">(($E73-$D73)*0.8)+$D73</f>
        <v>0</v>
      </c>
      <c r="S73" s="10">
        <f t="shared" ref="S73:S80" si="35">(($E73-$D73)*0.7)+$D73</f>
        <v>0</v>
      </c>
      <c r="T73" s="1"/>
    </row>
    <row r="74" spans="1:20">
      <c r="A74" s="11" t="s">
        <v>94</v>
      </c>
      <c r="B74" s="11" t="s">
        <v>95</v>
      </c>
      <c r="C74" s="11">
        <v>14</v>
      </c>
      <c r="D74" s="11"/>
      <c r="E74" s="11"/>
      <c r="F74" s="9">
        <f t="shared" si="14"/>
        <v>4.94047619047619E-4</v>
      </c>
      <c r="G74" s="9">
        <f t="shared" si="15"/>
        <v>5.9523809523809529E-4</v>
      </c>
      <c r="H74" s="9">
        <f t="shared" si="16"/>
        <v>7.4404761904761911E-4</v>
      </c>
      <c r="I74" s="9">
        <f t="shared" si="17"/>
        <v>9.2592592592592596E-4</v>
      </c>
      <c r="J74" s="9">
        <f t="shared" si="18"/>
        <v>1.0277777777777778E-3</v>
      </c>
      <c r="K74" s="9">
        <f t="shared" si="19"/>
        <v>1.2345679012345679E-3</v>
      </c>
      <c r="L74" s="9">
        <f t="shared" si="20"/>
        <v>1.6025641025641025E-3</v>
      </c>
      <c r="M74" s="9">
        <f t="shared" si="21"/>
        <v>2.134615384615385E-3</v>
      </c>
      <c r="N74" s="9">
        <f t="shared" si="22"/>
        <v>2.6666666666666666E-3</v>
      </c>
      <c r="O74" s="9">
        <f t="shared" si="23"/>
        <v>3.3333333333333335E-3</v>
      </c>
      <c r="P74" s="10">
        <f t="shared" si="32"/>
        <v>0</v>
      </c>
      <c r="Q74" s="10">
        <f t="shared" si="33"/>
        <v>0</v>
      </c>
      <c r="R74" s="10">
        <f t="shared" si="34"/>
        <v>0</v>
      </c>
      <c r="S74" s="10">
        <f t="shared" si="35"/>
        <v>0</v>
      </c>
      <c r="T74" s="1"/>
    </row>
    <row r="75" spans="1:20" ht="15" customHeight="1">
      <c r="A75" s="11" t="s">
        <v>60</v>
      </c>
      <c r="B75" s="11" t="s">
        <v>61</v>
      </c>
      <c r="C75" s="11">
        <v>17.100000000000001</v>
      </c>
      <c r="D75" s="4"/>
      <c r="E75" s="4"/>
      <c r="F75" s="9">
        <f t="shared" si="14"/>
        <v>4.0448343079922027E-4</v>
      </c>
      <c r="G75" s="9">
        <f t="shared" si="15"/>
        <v>4.8732943469785578E-4</v>
      </c>
      <c r="H75" s="9">
        <f t="shared" si="16"/>
        <v>6.0916179337231965E-4</v>
      </c>
      <c r="I75" s="9">
        <f t="shared" si="17"/>
        <v>7.5301204819277112E-4</v>
      </c>
      <c r="J75" s="9">
        <f t="shared" si="18"/>
        <v>8.3584337349397594E-4</v>
      </c>
      <c r="K75" s="9">
        <f t="shared" si="19"/>
        <v>1.004016064257028E-3</v>
      </c>
      <c r="L75" s="9">
        <f t="shared" si="20"/>
        <v>1.2939958592132505E-3</v>
      </c>
      <c r="M75" s="9">
        <f t="shared" si="21"/>
        <v>1.7236024844720496E-3</v>
      </c>
      <c r="N75" s="9">
        <f t="shared" si="22"/>
        <v>2.1367521367521365E-3</v>
      </c>
      <c r="O75" s="9">
        <f t="shared" si="23"/>
        <v>2.670940170940171E-3</v>
      </c>
      <c r="P75" s="10">
        <f t="shared" si="32"/>
        <v>0</v>
      </c>
      <c r="Q75" s="10">
        <f t="shared" si="33"/>
        <v>0</v>
      </c>
      <c r="R75" s="10">
        <f t="shared" si="34"/>
        <v>0</v>
      </c>
      <c r="S75" s="10">
        <f t="shared" si="35"/>
        <v>0</v>
      </c>
      <c r="T75" s="1"/>
    </row>
    <row r="76" spans="1:20">
      <c r="A76" s="11" t="s">
        <v>109</v>
      </c>
      <c r="B76" s="11" t="s">
        <v>54</v>
      </c>
      <c r="C76" s="11">
        <v>13.6</v>
      </c>
      <c r="D76" s="11"/>
      <c r="E76" s="11"/>
      <c r="F76" s="9">
        <f t="shared" si="14"/>
        <v>5.0857843137254899E-4</v>
      </c>
      <c r="G76" s="9">
        <f t="shared" si="15"/>
        <v>6.1274509803921568E-4</v>
      </c>
      <c r="H76" s="9">
        <f t="shared" si="16"/>
        <v>7.659313725490196E-4</v>
      </c>
      <c r="I76" s="9">
        <f t="shared" si="17"/>
        <v>9.5419847328244271E-4</v>
      </c>
      <c r="J76" s="9">
        <f t="shared" si="18"/>
        <v>1.0591603053435115E-3</v>
      </c>
      <c r="K76" s="9">
        <f t="shared" si="19"/>
        <v>1.2722646310432571E-3</v>
      </c>
      <c r="L76" s="9">
        <f t="shared" si="20"/>
        <v>1.6534391534391536E-3</v>
      </c>
      <c r="M76" s="9">
        <f t="shared" si="21"/>
        <v>2.2023809523809522E-3</v>
      </c>
      <c r="N76" s="9">
        <f t="shared" si="22"/>
        <v>2.7548209366391185E-3</v>
      </c>
      <c r="O76" s="9">
        <f t="shared" si="23"/>
        <v>3.4435261707988982E-3</v>
      </c>
      <c r="P76" s="10">
        <f t="shared" si="32"/>
        <v>0</v>
      </c>
      <c r="Q76" s="10">
        <f t="shared" si="33"/>
        <v>0</v>
      </c>
      <c r="R76" s="10">
        <f t="shared" si="34"/>
        <v>0</v>
      </c>
      <c r="S76" s="10">
        <f t="shared" si="35"/>
        <v>0</v>
      </c>
      <c r="T76" s="1"/>
    </row>
    <row r="77" spans="1:20">
      <c r="A77" s="11" t="s">
        <v>139</v>
      </c>
      <c r="B77" s="11" t="s">
        <v>140</v>
      </c>
      <c r="C77" s="11">
        <v>14.8</v>
      </c>
      <c r="D77" s="4"/>
      <c r="E77" s="4"/>
      <c r="F77" s="9">
        <f t="shared" si="14"/>
        <v>4.6734234234234234E-4</v>
      </c>
      <c r="G77" s="9">
        <f t="shared" si="15"/>
        <v>5.6306306306306306E-4</v>
      </c>
      <c r="H77" s="9">
        <f t="shared" si="16"/>
        <v>7.038288288288289E-4</v>
      </c>
      <c r="I77" s="9">
        <f t="shared" si="17"/>
        <v>8.7412587412587402E-4</v>
      </c>
      <c r="J77" s="9">
        <f t="shared" si="18"/>
        <v>9.702797202797202E-4</v>
      </c>
      <c r="K77" s="9">
        <f t="shared" si="19"/>
        <v>1.1655011655011655E-3</v>
      </c>
      <c r="L77" s="9">
        <f t="shared" si="20"/>
        <v>1.5096618357487923E-3</v>
      </c>
      <c r="M77" s="9">
        <f t="shared" si="21"/>
        <v>2.0108695652173913E-3</v>
      </c>
      <c r="N77" s="9">
        <f t="shared" si="22"/>
        <v>2.5062656641604009E-3</v>
      </c>
      <c r="O77" s="9">
        <f t="shared" si="23"/>
        <v>3.1328320802005011E-3</v>
      </c>
      <c r="P77" s="10">
        <f t="shared" si="32"/>
        <v>0</v>
      </c>
      <c r="Q77" s="10">
        <f t="shared" si="33"/>
        <v>0</v>
      </c>
      <c r="R77" s="10">
        <f t="shared" si="34"/>
        <v>0</v>
      </c>
      <c r="S77" s="10">
        <f t="shared" si="35"/>
        <v>0</v>
      </c>
      <c r="T77" s="1"/>
    </row>
    <row r="78" spans="1:20">
      <c r="A78" s="4" t="s">
        <v>124</v>
      </c>
      <c r="B78" s="4" t="s">
        <v>86</v>
      </c>
      <c r="C78" s="3">
        <v>15.6</v>
      </c>
      <c r="D78" s="4"/>
      <c r="E78" s="4"/>
      <c r="F78" s="9">
        <f t="shared" si="14"/>
        <v>4.4337606837606836E-4</v>
      </c>
      <c r="G78" s="9">
        <f t="shared" si="15"/>
        <v>5.3418803418803413E-4</v>
      </c>
      <c r="H78" s="9">
        <f t="shared" si="16"/>
        <v>6.6773504273504275E-4</v>
      </c>
      <c r="I78" s="9">
        <f t="shared" si="17"/>
        <v>8.2781456953642384E-4</v>
      </c>
      <c r="J78" s="9">
        <f t="shared" si="18"/>
        <v>9.1887417218543049E-4</v>
      </c>
      <c r="K78" s="9">
        <f t="shared" si="19"/>
        <v>1.1037527593818985E-3</v>
      </c>
      <c r="L78" s="9">
        <f t="shared" si="20"/>
        <v>1.4269406392694065E-3</v>
      </c>
      <c r="M78" s="9">
        <f t="shared" si="21"/>
        <v>1.9006849315068492E-3</v>
      </c>
      <c r="N78" s="9">
        <f t="shared" si="22"/>
        <v>2.3640661938534278E-3</v>
      </c>
      <c r="O78" s="9">
        <f t="shared" si="23"/>
        <v>2.9550827423167848E-3</v>
      </c>
      <c r="P78" s="10">
        <f t="shared" si="32"/>
        <v>0</v>
      </c>
      <c r="Q78" s="10">
        <f t="shared" si="33"/>
        <v>0</v>
      </c>
      <c r="R78" s="10">
        <f t="shared" si="34"/>
        <v>0</v>
      </c>
      <c r="S78" s="10">
        <f t="shared" si="35"/>
        <v>0</v>
      </c>
      <c r="T78" s="1"/>
    </row>
    <row r="79" spans="1:20">
      <c r="A79" s="4" t="s">
        <v>55</v>
      </c>
      <c r="B79" s="4" t="s">
        <v>56</v>
      </c>
      <c r="C79" s="3">
        <v>13.1</v>
      </c>
      <c r="D79" s="4"/>
      <c r="E79" s="4"/>
      <c r="F79" s="9">
        <f t="shared" si="14"/>
        <v>5.2798982188295165E-4</v>
      </c>
      <c r="G79" s="9">
        <f t="shared" si="15"/>
        <v>6.3613231552162855E-4</v>
      </c>
      <c r="H79" s="9">
        <f t="shared" si="16"/>
        <v>7.9516539440203568E-4</v>
      </c>
      <c r="I79" s="9">
        <f t="shared" si="17"/>
        <v>9.9206349206349201E-4</v>
      </c>
      <c r="J79" s="9">
        <f t="shared" si="18"/>
        <v>1.1011904761904761E-3</v>
      </c>
      <c r="K79" s="9">
        <f t="shared" si="19"/>
        <v>1.3227513227513229E-3</v>
      </c>
      <c r="L79" s="9">
        <f t="shared" si="20"/>
        <v>1.7217630853994491E-3</v>
      </c>
      <c r="M79" s="9">
        <f t="shared" si="21"/>
        <v>2.2933884297520659E-3</v>
      </c>
      <c r="N79" s="9">
        <f t="shared" si="22"/>
        <v>2.8735632183908046E-3</v>
      </c>
      <c r="O79" s="9">
        <f t="shared" si="23"/>
        <v>3.5919540229885061E-3</v>
      </c>
      <c r="P79" s="10">
        <f t="shared" si="32"/>
        <v>0</v>
      </c>
      <c r="Q79" s="10">
        <f t="shared" si="33"/>
        <v>0</v>
      </c>
      <c r="R79" s="10">
        <f t="shared" si="34"/>
        <v>0</v>
      </c>
      <c r="S79" s="10">
        <f t="shared" si="35"/>
        <v>0</v>
      </c>
      <c r="T79" s="1"/>
    </row>
    <row r="80" spans="1:20">
      <c r="A80" s="11" t="s">
        <v>36</v>
      </c>
      <c r="B80" s="11" t="s">
        <v>29</v>
      </c>
      <c r="C80" s="11">
        <v>14.9</v>
      </c>
      <c r="D80" s="11"/>
      <c r="E80" s="11"/>
      <c r="F80" s="9">
        <f t="shared" si="14"/>
        <v>4.6420581655480986E-4</v>
      </c>
      <c r="G80" s="9">
        <f t="shared" si="15"/>
        <v>5.5928411633109618E-4</v>
      </c>
      <c r="H80" s="9">
        <f t="shared" si="16"/>
        <v>6.9910514541387029E-4</v>
      </c>
      <c r="I80" s="9">
        <f t="shared" si="17"/>
        <v>8.6805555555555551E-4</v>
      </c>
      <c r="J80" s="9">
        <f t="shared" si="18"/>
        <v>9.6354166666666669E-4</v>
      </c>
      <c r="K80" s="9">
        <f t="shared" si="19"/>
        <v>1.1574074074074073E-3</v>
      </c>
      <c r="L80" s="9">
        <f t="shared" si="20"/>
        <v>1.4988009592326139E-3</v>
      </c>
      <c r="M80" s="9">
        <f t="shared" si="21"/>
        <v>1.9964028776978415E-3</v>
      </c>
      <c r="N80" s="9">
        <f t="shared" si="22"/>
        <v>2.4875621890547263E-3</v>
      </c>
      <c r="O80" s="9">
        <f t="shared" si="23"/>
        <v>3.1094527363184081E-3</v>
      </c>
      <c r="P80" s="10">
        <f t="shared" si="32"/>
        <v>0</v>
      </c>
      <c r="Q80" s="10">
        <f t="shared" si="33"/>
        <v>0</v>
      </c>
      <c r="R80" s="10">
        <f t="shared" si="34"/>
        <v>0</v>
      </c>
      <c r="S80" s="10">
        <f t="shared" si="35"/>
        <v>0</v>
      </c>
      <c r="T80" s="1"/>
    </row>
    <row r="81" spans="1:20">
      <c r="A81" s="11" t="s">
        <v>82</v>
      </c>
      <c r="B81" s="11" t="s">
        <v>83</v>
      </c>
      <c r="C81" s="11">
        <v>14.4</v>
      </c>
      <c r="D81" s="4"/>
      <c r="E81" s="4"/>
      <c r="F81" s="9">
        <f t="shared" si="14"/>
        <v>4.803240740740741E-4</v>
      </c>
      <c r="G81" s="9">
        <f t="shared" si="15"/>
        <v>5.7870370370370367E-4</v>
      </c>
      <c r="H81" s="9">
        <f t="shared" si="16"/>
        <v>7.2337962962962959E-4</v>
      </c>
      <c r="I81" s="9">
        <f t="shared" si="17"/>
        <v>8.9928057553956839E-4</v>
      </c>
      <c r="J81" s="9">
        <f t="shared" si="18"/>
        <v>9.9820143884892074E-4</v>
      </c>
      <c r="K81" s="9">
        <f t="shared" si="19"/>
        <v>1.199040767386091E-3</v>
      </c>
      <c r="L81" s="9">
        <f t="shared" si="20"/>
        <v>1.5547263681592041E-3</v>
      </c>
      <c r="M81" s="9">
        <f t="shared" si="21"/>
        <v>2.07089552238806E-3</v>
      </c>
      <c r="N81" s="9">
        <f t="shared" si="22"/>
        <v>2.5839793281653748E-3</v>
      </c>
      <c r="O81" s="9">
        <f t="shared" si="23"/>
        <v>3.2299741602067182E-3</v>
      </c>
      <c r="P81" s="10"/>
      <c r="Q81" s="10"/>
      <c r="R81" s="10"/>
      <c r="S81" s="10"/>
      <c r="T81" s="1"/>
    </row>
    <row r="82" spans="1:20">
      <c r="A82" s="4" t="s">
        <v>112</v>
      </c>
      <c r="B82" s="4" t="s">
        <v>113</v>
      </c>
      <c r="C82" s="3">
        <v>15.5</v>
      </c>
      <c r="D82" s="4"/>
      <c r="E82" s="4"/>
      <c r="F82" s="9">
        <f t="shared" si="14"/>
        <v>4.4623655913978496E-4</v>
      </c>
      <c r="G82" s="9">
        <f t="shared" si="15"/>
        <v>5.3763440860215054E-4</v>
      </c>
      <c r="H82" s="9">
        <f t="shared" si="16"/>
        <v>6.7204301075268812E-4</v>
      </c>
      <c r="I82" s="9">
        <f t="shared" si="17"/>
        <v>8.3333333333333339E-4</v>
      </c>
      <c r="J82" s="9">
        <f t="shared" si="18"/>
        <v>9.2500000000000004E-4</v>
      </c>
      <c r="K82" s="9">
        <f t="shared" si="19"/>
        <v>1.1111111111111111E-3</v>
      </c>
      <c r="L82" s="9">
        <f t="shared" si="20"/>
        <v>1.4367816091954023E-3</v>
      </c>
      <c r="M82" s="9">
        <f t="shared" si="21"/>
        <v>1.9137931034482758E-3</v>
      </c>
      <c r="N82" s="9">
        <f t="shared" si="22"/>
        <v>2.3809523809523812E-3</v>
      </c>
      <c r="O82" s="9">
        <f t="shared" si="23"/>
        <v>2.9761904761904765E-3</v>
      </c>
      <c r="P82" s="10"/>
      <c r="Q82" s="10"/>
      <c r="R82" s="10"/>
      <c r="S82" s="10"/>
      <c r="T82" s="1"/>
    </row>
    <row r="83" spans="1:20">
      <c r="A83" s="4" t="s">
        <v>102</v>
      </c>
      <c r="B83" s="4" t="s">
        <v>34</v>
      </c>
      <c r="C83" s="3">
        <v>17.899999999999999</v>
      </c>
      <c r="D83" s="11"/>
      <c r="E83" s="11"/>
      <c r="F83" s="9">
        <f t="shared" si="14"/>
        <v>3.8640595903165735E-4</v>
      </c>
      <c r="G83" s="9">
        <f t="shared" si="15"/>
        <v>4.6554934823091247E-4</v>
      </c>
      <c r="H83" s="9">
        <f t="shared" si="16"/>
        <v>5.8193668528864063E-4</v>
      </c>
      <c r="I83" s="9">
        <f t="shared" si="17"/>
        <v>7.1839080459770114E-4</v>
      </c>
      <c r="J83" s="9">
        <f t="shared" si="18"/>
        <v>7.9741379310344833E-4</v>
      </c>
      <c r="K83" s="9">
        <f t="shared" si="19"/>
        <v>9.5785440613026826E-4</v>
      </c>
      <c r="L83" s="9">
        <f t="shared" si="20"/>
        <v>1.232741617357002E-3</v>
      </c>
      <c r="M83" s="9">
        <f t="shared" si="21"/>
        <v>1.6420118343195265E-3</v>
      </c>
      <c r="N83" s="9">
        <f t="shared" si="22"/>
        <v>2.0325203252032522E-3</v>
      </c>
      <c r="O83" s="9">
        <f t="shared" si="23"/>
        <v>2.540650406504065E-3</v>
      </c>
      <c r="P83" s="10">
        <f>(($E83-$D83)*0.9)+$D83</f>
        <v>0</v>
      </c>
      <c r="Q83" s="10">
        <f>(($E83-$D83)*0.85)+$D83</f>
        <v>0</v>
      </c>
      <c r="R83" s="10">
        <f>(($E83-$D83)*0.8)+$D83</f>
        <v>0</v>
      </c>
      <c r="S83" s="10">
        <f>(($E83-$D83)*0.7)+$D83</f>
        <v>0</v>
      </c>
      <c r="T83" s="1"/>
    </row>
    <row r="84" spans="1:20">
      <c r="A84" s="11" t="s">
        <v>91</v>
      </c>
      <c r="B84" s="11" t="s">
        <v>37</v>
      </c>
      <c r="C84" s="11">
        <v>14.6</v>
      </c>
      <c r="D84" s="4"/>
      <c r="E84" s="4"/>
      <c r="F84" s="9">
        <f t="shared" si="14"/>
        <v>4.7374429223744297E-4</v>
      </c>
      <c r="G84" s="9">
        <f t="shared" si="15"/>
        <v>5.7077625570776253E-4</v>
      </c>
      <c r="H84" s="9">
        <f t="shared" si="16"/>
        <v>7.1347031963470327E-4</v>
      </c>
      <c r="I84" s="9">
        <f t="shared" si="17"/>
        <v>8.8652482269503555E-4</v>
      </c>
      <c r="J84" s="9">
        <f t="shared" si="18"/>
        <v>9.8404255319148944E-4</v>
      </c>
      <c r="K84" s="9">
        <f t="shared" si="19"/>
        <v>1.1820330969267139E-3</v>
      </c>
      <c r="L84" s="9">
        <f t="shared" si="20"/>
        <v>1.5318627450980392E-3</v>
      </c>
      <c r="M84" s="9">
        <f t="shared" si="21"/>
        <v>2.0404411764705882E-3</v>
      </c>
      <c r="N84" s="9">
        <f t="shared" si="22"/>
        <v>2.5445292620865142E-3</v>
      </c>
      <c r="O84" s="9">
        <f t="shared" si="23"/>
        <v>3.1806615776081427E-3</v>
      </c>
      <c r="P84" s="10">
        <f>(($E84-$D84)*0.9)+$D84</f>
        <v>0</v>
      </c>
      <c r="Q84" s="10">
        <f>(($E84-$D84)*0.85)+$D84</f>
        <v>0</v>
      </c>
      <c r="R84" s="10">
        <f>(($E84-$D84)*0.8)+$D84</f>
        <v>0</v>
      </c>
      <c r="S84" s="10">
        <f>(($E84-$D84)*0.7)+$D84</f>
        <v>0</v>
      </c>
      <c r="T84" s="1"/>
    </row>
    <row r="85" spans="1:20">
      <c r="A85" s="11" t="s">
        <v>87</v>
      </c>
      <c r="B85" s="11" t="s">
        <v>88</v>
      </c>
      <c r="C85" s="11">
        <v>14.8</v>
      </c>
      <c r="D85" s="11"/>
      <c r="E85" s="11"/>
      <c r="F85" s="9">
        <f t="shared" si="14"/>
        <v>4.6734234234234234E-4</v>
      </c>
      <c r="G85" s="9">
        <f t="shared" si="15"/>
        <v>5.6306306306306306E-4</v>
      </c>
      <c r="H85" s="9">
        <f t="shared" si="16"/>
        <v>7.038288288288289E-4</v>
      </c>
      <c r="I85" s="9">
        <f t="shared" si="17"/>
        <v>8.7412587412587402E-4</v>
      </c>
      <c r="J85" s="9">
        <f t="shared" si="18"/>
        <v>9.702797202797202E-4</v>
      </c>
      <c r="K85" s="9">
        <f t="shared" si="19"/>
        <v>1.1655011655011655E-3</v>
      </c>
      <c r="L85" s="9">
        <f t="shared" si="20"/>
        <v>1.5096618357487923E-3</v>
      </c>
      <c r="M85" s="9">
        <f t="shared" si="21"/>
        <v>2.0108695652173913E-3</v>
      </c>
      <c r="N85" s="9">
        <f t="shared" si="22"/>
        <v>2.5062656641604009E-3</v>
      </c>
      <c r="O85" s="9">
        <f t="shared" si="23"/>
        <v>3.1328320802005011E-3</v>
      </c>
      <c r="P85" s="10">
        <f>(($E85-$D85)*0.9)+$D85</f>
        <v>0</v>
      </c>
      <c r="Q85" s="10">
        <f>(($E85-$D85)*0.85)+$D85</f>
        <v>0</v>
      </c>
      <c r="R85" s="10">
        <f>(($E85-$D85)*0.8)+$D85</f>
        <v>0</v>
      </c>
      <c r="S85" s="10">
        <f>(($E85-$D85)*0.7)+$D85</f>
        <v>0</v>
      </c>
      <c r="T85" s="1"/>
    </row>
    <row r="86" spans="1:20">
      <c r="A86" s="4" t="s">
        <v>103</v>
      </c>
      <c r="B86" s="4" t="s">
        <v>104</v>
      </c>
      <c r="C86" s="3">
        <v>16.8</v>
      </c>
      <c r="D86" s="4"/>
      <c r="E86" s="4"/>
      <c r="F86" s="9">
        <f t="shared" si="14"/>
        <v>4.1170634920634919E-4</v>
      </c>
      <c r="G86" s="9">
        <f t="shared" si="15"/>
        <v>4.96031746031746E-4</v>
      </c>
      <c r="H86" s="9">
        <f t="shared" si="16"/>
        <v>6.2003968253968251E-4</v>
      </c>
      <c r="I86" s="9">
        <f t="shared" si="17"/>
        <v>7.6687116564417169E-4</v>
      </c>
      <c r="J86" s="9">
        <f t="shared" si="18"/>
        <v>8.512269938650307E-4</v>
      </c>
      <c r="K86" s="9">
        <f t="shared" si="19"/>
        <v>1.0224948875255625E-3</v>
      </c>
      <c r="L86" s="9">
        <f t="shared" si="20"/>
        <v>1.3185654008438818E-3</v>
      </c>
      <c r="M86" s="9">
        <f t="shared" si="21"/>
        <v>1.7563291139240508E-3</v>
      </c>
      <c r="N86" s="9">
        <f t="shared" si="22"/>
        <v>2.1786492374727671E-3</v>
      </c>
      <c r="O86" s="9">
        <f t="shared" si="23"/>
        <v>2.7233115468409583E-3</v>
      </c>
      <c r="P86" s="10"/>
      <c r="Q86" s="10"/>
      <c r="R86" s="10"/>
      <c r="S86" s="10"/>
      <c r="T86" s="1"/>
    </row>
    <row r="87" spans="1:20">
      <c r="A87" s="4" t="s">
        <v>50</v>
      </c>
      <c r="B87" s="4" t="s">
        <v>30</v>
      </c>
      <c r="C87" s="3">
        <v>11.9</v>
      </c>
      <c r="D87" s="4"/>
      <c r="E87" s="4"/>
      <c r="F87" s="9">
        <f t="shared" si="14"/>
        <v>5.8123249299719883E-4</v>
      </c>
      <c r="G87" s="9">
        <f t="shared" si="15"/>
        <v>7.0028011204481793E-4</v>
      </c>
      <c r="H87" s="9">
        <f t="shared" si="16"/>
        <v>8.7535014005602244E-4</v>
      </c>
      <c r="I87" s="9">
        <f t="shared" si="17"/>
        <v>1.0964912280701756E-3</v>
      </c>
      <c r="J87" s="9">
        <f t="shared" si="18"/>
        <v>1.2171052631578948E-3</v>
      </c>
      <c r="K87" s="9">
        <f t="shared" si="19"/>
        <v>1.4619883040935672E-3</v>
      </c>
      <c r="L87" s="9">
        <f t="shared" si="20"/>
        <v>1.9113149847094799E-3</v>
      </c>
      <c r="M87" s="9">
        <f t="shared" si="21"/>
        <v>2.5458715596330273E-3</v>
      </c>
      <c r="N87" s="9">
        <f t="shared" si="22"/>
        <v>3.205128205128205E-3</v>
      </c>
      <c r="O87" s="9">
        <f t="shared" si="23"/>
        <v>4.0064102564102561E-3</v>
      </c>
      <c r="P87" s="10">
        <f>(($E87-$D87)*0.9)+$D87</f>
        <v>0</v>
      </c>
      <c r="Q87" s="10">
        <f>(($E87-$D87)*0.85)+$D87</f>
        <v>0</v>
      </c>
      <c r="R87" s="10">
        <f>(($E87-$D87)*0.8)+$D87</f>
        <v>0</v>
      </c>
      <c r="S87" s="10">
        <f>(($E87-$D87)*0.7)+$D87</f>
        <v>0</v>
      </c>
      <c r="T87" s="1"/>
    </row>
    <row r="88" spans="1:20">
      <c r="A88" s="11" t="s">
        <v>80</v>
      </c>
      <c r="B88" s="11" t="s">
        <v>81</v>
      </c>
      <c r="C88" s="11">
        <v>14.9</v>
      </c>
      <c r="D88" s="4"/>
      <c r="E88" s="4"/>
      <c r="F88" s="9">
        <f t="shared" si="14"/>
        <v>4.6420581655480986E-4</v>
      </c>
      <c r="G88" s="9">
        <f t="shared" si="15"/>
        <v>5.5928411633109618E-4</v>
      </c>
      <c r="H88" s="9">
        <f t="shared" si="16"/>
        <v>6.9910514541387029E-4</v>
      </c>
      <c r="I88" s="9">
        <f t="shared" si="17"/>
        <v>8.6805555555555551E-4</v>
      </c>
      <c r="J88" s="9">
        <f t="shared" si="18"/>
        <v>9.6354166666666669E-4</v>
      </c>
      <c r="K88" s="9">
        <f t="shared" si="19"/>
        <v>1.1574074074074073E-3</v>
      </c>
      <c r="L88" s="9">
        <f t="shared" si="20"/>
        <v>1.4988009592326139E-3</v>
      </c>
      <c r="M88" s="9">
        <f t="shared" si="21"/>
        <v>1.9964028776978415E-3</v>
      </c>
      <c r="N88" s="9">
        <f t="shared" si="22"/>
        <v>2.4875621890547263E-3</v>
      </c>
      <c r="O88" s="9">
        <f t="shared" si="23"/>
        <v>3.1094527363184081E-3</v>
      </c>
      <c r="P88" s="10"/>
      <c r="Q88" s="10"/>
      <c r="R88" s="10"/>
      <c r="S88" s="10"/>
      <c r="T88" s="1"/>
    </row>
    <row r="89" spans="1:20">
      <c r="A89" s="4" t="s">
        <v>78</v>
      </c>
      <c r="B89" s="4" t="s">
        <v>79</v>
      </c>
      <c r="C89" s="4">
        <v>17.3</v>
      </c>
      <c r="D89" s="4"/>
      <c r="E89" s="4"/>
      <c r="F89" s="9">
        <f t="shared" si="14"/>
        <v>3.9980732177263964E-4</v>
      </c>
      <c r="G89" s="9">
        <f t="shared" si="15"/>
        <v>4.8169556840077076E-4</v>
      </c>
      <c r="H89" s="9">
        <f t="shared" si="16"/>
        <v>6.0211946050096345E-4</v>
      </c>
      <c r="I89" s="9">
        <f t="shared" si="17"/>
        <v>7.4404761904761911E-4</v>
      </c>
      <c r="J89" s="9">
        <f t="shared" si="18"/>
        <v>8.2589285714285718E-4</v>
      </c>
      <c r="K89" s="9">
        <f t="shared" si="19"/>
        <v>9.9206349206349201E-4</v>
      </c>
      <c r="L89" s="9">
        <f t="shared" si="20"/>
        <v>1.2781186094069528E-3</v>
      </c>
      <c r="M89" s="9">
        <f t="shared" si="21"/>
        <v>1.7024539877300614E-3</v>
      </c>
      <c r="N89" s="9">
        <f t="shared" si="22"/>
        <v>2.1097046413502112E-3</v>
      </c>
      <c r="O89" s="9">
        <f t="shared" si="23"/>
        <v>2.6371308016877636E-3</v>
      </c>
      <c r="P89" s="10">
        <f>(($E89-$D89)*0.9)+$D89</f>
        <v>0</v>
      </c>
      <c r="Q89" s="10">
        <f>(($E89-$D89)*0.85)+$D89</f>
        <v>0</v>
      </c>
      <c r="R89" s="10">
        <f>(($E89-$D89)*0.8)+$D89</f>
        <v>0</v>
      </c>
      <c r="S89" s="10">
        <f>(($E89-$D89)*0.7)+$D89</f>
        <v>0</v>
      </c>
      <c r="T89" s="1"/>
    </row>
    <row r="90" spans="1:20">
      <c r="A90" s="4" t="s">
        <v>62</v>
      </c>
      <c r="B90" s="4" t="s">
        <v>63</v>
      </c>
      <c r="C90" s="3">
        <v>12</v>
      </c>
      <c r="D90" s="4"/>
      <c r="E90" s="4"/>
      <c r="F90" s="9">
        <f t="shared" si="14"/>
        <v>5.7638888888888887E-4</v>
      </c>
      <c r="G90" s="9">
        <f t="shared" si="15"/>
        <v>6.9444444444444447E-4</v>
      </c>
      <c r="H90" s="9">
        <f t="shared" si="16"/>
        <v>8.6805555555555551E-4</v>
      </c>
      <c r="I90" s="9">
        <f t="shared" si="17"/>
        <v>1.0869565217391304E-3</v>
      </c>
      <c r="J90" s="9">
        <f t="shared" si="18"/>
        <v>1.2065217391304347E-3</v>
      </c>
      <c r="K90" s="9">
        <f t="shared" si="19"/>
        <v>1.4492753623188406E-3</v>
      </c>
      <c r="L90" s="9">
        <f t="shared" si="20"/>
        <v>1.8939393939393938E-3</v>
      </c>
      <c r="M90" s="9">
        <f t="shared" si="21"/>
        <v>2.5227272727272728E-3</v>
      </c>
      <c r="N90" s="9">
        <f t="shared" si="22"/>
        <v>3.1746031746031746E-3</v>
      </c>
      <c r="O90" s="9">
        <f t="shared" si="23"/>
        <v>3.968253968253968E-3</v>
      </c>
      <c r="P90" s="10">
        <f>(($E90-$D90)*0.9)+$D90</f>
        <v>0</v>
      </c>
      <c r="Q90" s="10">
        <f>(($E90-$D90)*0.85)+$D90</f>
        <v>0</v>
      </c>
      <c r="R90" s="10">
        <f>(($E90-$D90)*0.8)+$D90</f>
        <v>0</v>
      </c>
      <c r="S90" s="10">
        <f>(($E90-$D90)*0.7)+$D90</f>
        <v>0</v>
      </c>
      <c r="T90" s="1"/>
    </row>
    <row r="91" spans="1:20">
      <c r="A91" s="4" t="s">
        <v>120</v>
      </c>
      <c r="B91" s="4" t="s">
        <v>121</v>
      </c>
      <c r="C91" s="4">
        <v>16.5</v>
      </c>
      <c r="D91" s="4"/>
      <c r="E91" s="4"/>
      <c r="F91" s="9">
        <f t="shared" si="14"/>
        <v>4.1919191919191921E-4</v>
      </c>
      <c r="G91" s="9">
        <f t="shared" si="15"/>
        <v>5.0505050505050505E-4</v>
      </c>
      <c r="H91" s="9">
        <f t="shared" si="16"/>
        <v>6.3131313131313137E-4</v>
      </c>
      <c r="I91" s="9">
        <f t="shared" si="17"/>
        <v>7.8125000000000004E-4</v>
      </c>
      <c r="J91" s="9">
        <f t="shared" si="18"/>
        <v>8.6718750000000001E-4</v>
      </c>
      <c r="K91" s="9">
        <f t="shared" si="19"/>
        <v>1.0416666666666667E-3</v>
      </c>
      <c r="L91" s="9">
        <f t="shared" si="20"/>
        <v>1.3440860215053762E-3</v>
      </c>
      <c r="M91" s="9">
        <f t="shared" si="21"/>
        <v>1.7903225806451613E-3</v>
      </c>
      <c r="N91" s="9">
        <f t="shared" si="22"/>
        <v>2.2222222222222222E-3</v>
      </c>
      <c r="O91" s="9">
        <f t="shared" si="23"/>
        <v>2.7777777777777779E-3</v>
      </c>
      <c r="P91" s="10">
        <f>(($E91-$D91)*0.9)+$D91</f>
        <v>0</v>
      </c>
      <c r="Q91" s="10">
        <f>(($E91-$D91)*0.85)+$D91</f>
        <v>0</v>
      </c>
      <c r="R91" s="10">
        <f>(($E91-$D91)*0.8)+$D91</f>
        <v>0</v>
      </c>
      <c r="S91" s="10">
        <f>(($E91-$D91)*0.7)+$D91</f>
        <v>0</v>
      </c>
      <c r="T91" s="1"/>
    </row>
    <row r="92" spans="1:20">
      <c r="A92" s="4" t="s">
        <v>110</v>
      </c>
      <c r="B92" s="4" t="s">
        <v>111</v>
      </c>
      <c r="C92" s="3">
        <v>12.3</v>
      </c>
      <c r="D92" s="4"/>
      <c r="E92" s="4"/>
      <c r="F92" s="9">
        <f t="shared" si="14"/>
        <v>5.6233062330623312E-4</v>
      </c>
      <c r="G92" s="9">
        <f t="shared" si="15"/>
        <v>6.7750677506775068E-4</v>
      </c>
      <c r="H92" s="9">
        <f t="shared" si="16"/>
        <v>8.468834688346884E-4</v>
      </c>
      <c r="I92" s="9">
        <f t="shared" si="17"/>
        <v>1.0593220338983051E-3</v>
      </c>
      <c r="J92" s="9">
        <f t="shared" si="18"/>
        <v>1.1758474576271185E-3</v>
      </c>
      <c r="K92" s="9">
        <f t="shared" si="19"/>
        <v>1.4124293785310734E-3</v>
      </c>
      <c r="L92" s="9">
        <f t="shared" si="20"/>
        <v>1.8436578171091447E-3</v>
      </c>
      <c r="M92" s="9">
        <f t="shared" si="21"/>
        <v>2.4557522123893807E-3</v>
      </c>
      <c r="N92" s="9">
        <f t="shared" si="22"/>
        <v>3.08641975308642E-3</v>
      </c>
      <c r="O92" s="9">
        <f t="shared" si="23"/>
        <v>3.8580246913580245E-3</v>
      </c>
      <c r="P92" s="10">
        <f>(($E92-$D92)*0.9)+$D92</f>
        <v>0</v>
      </c>
      <c r="Q92" s="10">
        <f>(($E92-$D92)*0.85)+$D92</f>
        <v>0</v>
      </c>
      <c r="R92" s="10">
        <f>(($E92-$D92)*0.8)+$D92</f>
        <v>0</v>
      </c>
      <c r="S92" s="10">
        <f>(($E92-$D92)*0.7)+$D92</f>
        <v>0</v>
      </c>
      <c r="T92" s="1"/>
    </row>
    <row r="93" spans="1:20">
      <c r="A93" s="4" t="s">
        <v>64</v>
      </c>
      <c r="B93" s="4" t="s">
        <v>65</v>
      </c>
      <c r="C93" s="3">
        <v>13.5</v>
      </c>
      <c r="D93" s="4"/>
      <c r="E93" s="4"/>
      <c r="F93" s="9">
        <f t="shared" si="14"/>
        <v>5.1234567901234569E-4</v>
      </c>
      <c r="G93" s="9">
        <f t="shared" si="15"/>
        <v>6.1728395061728394E-4</v>
      </c>
      <c r="H93" s="9">
        <f t="shared" si="16"/>
        <v>7.71604938271605E-4</v>
      </c>
      <c r="I93" s="9">
        <f t="shared" si="17"/>
        <v>9.6153846153846159E-4</v>
      </c>
      <c r="J93" s="9">
        <f t="shared" si="18"/>
        <v>1.0673076923076925E-3</v>
      </c>
      <c r="K93" s="9">
        <f t="shared" si="19"/>
        <v>1.2820512820512821E-3</v>
      </c>
      <c r="L93" s="9">
        <f t="shared" si="20"/>
        <v>1.6666666666666668E-3</v>
      </c>
      <c r="M93" s="9">
        <f t="shared" si="21"/>
        <v>2.2199999999999998E-3</v>
      </c>
      <c r="N93" s="9">
        <f t="shared" si="22"/>
        <v>2.7777777777777779E-3</v>
      </c>
      <c r="O93" s="9">
        <f t="shared" si="23"/>
        <v>3.472222222222222E-3</v>
      </c>
      <c r="P93" s="10">
        <f>(($E93-$D93)*0.9)+$D93</f>
        <v>0</v>
      </c>
      <c r="Q93" s="10">
        <f>(($E93-$D93)*0.85)+$D93</f>
        <v>0</v>
      </c>
      <c r="R93" s="10">
        <f>(($E93-$D93)*0.8)+$D93</f>
        <v>0</v>
      </c>
      <c r="S93" s="10">
        <f>(($E93-$D93)*0.7)+$D93</f>
        <v>0</v>
      </c>
      <c r="T93" s="1"/>
    </row>
    <row r="94" spans="1:20">
      <c r="A94" s="4" t="s">
        <v>64</v>
      </c>
      <c r="B94" s="4" t="s">
        <v>117</v>
      </c>
      <c r="C94" s="3">
        <v>15.5</v>
      </c>
      <c r="D94" s="4"/>
      <c r="E94" s="4"/>
      <c r="F94" s="9">
        <f t="shared" si="14"/>
        <v>4.4623655913978496E-4</v>
      </c>
      <c r="G94" s="9">
        <f t="shared" si="15"/>
        <v>5.3763440860215054E-4</v>
      </c>
      <c r="H94" s="9">
        <f t="shared" si="16"/>
        <v>6.7204301075268812E-4</v>
      </c>
      <c r="I94" s="9">
        <f t="shared" si="17"/>
        <v>8.3333333333333339E-4</v>
      </c>
      <c r="J94" s="9">
        <f t="shared" si="18"/>
        <v>9.2500000000000004E-4</v>
      </c>
      <c r="K94" s="9">
        <f t="shared" si="19"/>
        <v>1.1111111111111111E-3</v>
      </c>
      <c r="L94" s="9">
        <f t="shared" si="20"/>
        <v>1.4367816091954023E-3</v>
      </c>
      <c r="M94" s="9">
        <f t="shared" si="21"/>
        <v>1.9137931034482758E-3</v>
      </c>
      <c r="N94" s="9">
        <f t="shared" si="22"/>
        <v>2.3809523809523812E-3</v>
      </c>
      <c r="O94" s="9">
        <f t="shared" si="23"/>
        <v>2.9761904761904765E-3</v>
      </c>
      <c r="P94" s="10"/>
      <c r="Q94" s="10"/>
      <c r="R94" s="10"/>
      <c r="S94" s="10"/>
      <c r="T94" s="1"/>
    </row>
    <row r="95" spans="1:20">
      <c r="A95" s="4" t="s">
        <v>51</v>
      </c>
      <c r="B95" s="4" t="s">
        <v>52</v>
      </c>
      <c r="C95" s="3">
        <v>12.5</v>
      </c>
      <c r="D95" s="4"/>
      <c r="E95" s="4"/>
      <c r="F95" s="9">
        <f t="shared" si="14"/>
        <v>5.533333333333333E-4</v>
      </c>
      <c r="G95" s="9">
        <f t="shared" si="15"/>
        <v>6.6666666666666664E-4</v>
      </c>
      <c r="H95" s="9">
        <f t="shared" si="16"/>
        <v>8.3333333333333339E-4</v>
      </c>
      <c r="I95" s="9">
        <f t="shared" si="17"/>
        <v>1.0416666666666667E-3</v>
      </c>
      <c r="J95" s="9">
        <f t="shared" si="18"/>
        <v>1.1562500000000002E-3</v>
      </c>
      <c r="K95" s="9">
        <f t="shared" si="19"/>
        <v>1.3888888888888889E-3</v>
      </c>
      <c r="L95" s="9">
        <f t="shared" si="20"/>
        <v>1.8115942028985507E-3</v>
      </c>
      <c r="M95" s="9">
        <f t="shared" si="21"/>
        <v>2.4130434782608694E-3</v>
      </c>
      <c r="N95" s="9">
        <f t="shared" si="22"/>
        <v>3.0303030303030303E-3</v>
      </c>
      <c r="O95" s="9">
        <f t="shared" si="23"/>
        <v>3.7878787878787876E-3</v>
      </c>
      <c r="P95" s="10">
        <f>(($E95-$D95)*0.9)+$D95</f>
        <v>0</v>
      </c>
      <c r="Q95" s="10">
        <f>(($E95-$D95)*0.85)+$D95</f>
        <v>0</v>
      </c>
      <c r="R95" s="10">
        <f>(($E95-$D95)*0.8)+$D95</f>
        <v>0</v>
      </c>
      <c r="S95" s="10">
        <f>(($E95-$D95)*0.7)+$D95</f>
        <v>0</v>
      </c>
      <c r="T95" s="1"/>
    </row>
    <row r="96" spans="1:20">
      <c r="A96" s="12" t="s">
        <v>68</v>
      </c>
      <c r="B96" s="4" t="s">
        <v>69</v>
      </c>
      <c r="C96" s="4">
        <v>13.9</v>
      </c>
      <c r="D96" s="4"/>
      <c r="E96" s="4"/>
      <c r="F96" s="9"/>
      <c r="G96" s="9">
        <f t="shared" si="15"/>
        <v>5.9952038369304552E-4</v>
      </c>
      <c r="H96" s="9">
        <f t="shared" si="16"/>
        <v>7.4940047961630696E-4</v>
      </c>
      <c r="I96" s="9">
        <f t="shared" si="17"/>
        <v>9.3283582089552237E-4</v>
      </c>
      <c r="J96" s="9">
        <f t="shared" si="18"/>
        <v>1.03544776119403E-3</v>
      </c>
      <c r="K96" s="9">
        <f t="shared" si="19"/>
        <v>1.2437810945273632E-3</v>
      </c>
      <c r="L96" s="9">
        <f t="shared" si="20"/>
        <v>1.6149870801033591E-3</v>
      </c>
      <c r="M96" s="9">
        <f t="shared" si="21"/>
        <v>2.1511627906976743E-3</v>
      </c>
      <c r="N96" s="9">
        <f t="shared" si="22"/>
        <v>2.6881720430107525E-3</v>
      </c>
      <c r="O96" s="9">
        <f t="shared" si="23"/>
        <v>3.3602150537634409E-3</v>
      </c>
      <c r="P96" s="10"/>
      <c r="Q96" s="10"/>
      <c r="R96" s="10"/>
      <c r="S96" s="10"/>
      <c r="T96" s="1"/>
    </row>
    <row r="97" spans="1:20">
      <c r="A97" s="4" t="s">
        <v>96</v>
      </c>
      <c r="B97" s="4" t="s">
        <v>30</v>
      </c>
      <c r="C97" s="3">
        <v>15.8</v>
      </c>
      <c r="D97" s="4"/>
      <c r="E97" s="4"/>
      <c r="F97" s="9">
        <f t="shared" ref="F97:F126" si="36">166*3600/($C97*1000)/86400</f>
        <v>4.3776371308016878E-4</v>
      </c>
      <c r="G97" s="9">
        <f t="shared" si="15"/>
        <v>5.2742616033755281E-4</v>
      </c>
      <c r="H97" s="9">
        <f t="shared" si="16"/>
        <v>6.592827004219409E-4</v>
      </c>
      <c r="I97" s="9">
        <f t="shared" si="17"/>
        <v>8.1699346405228761E-4</v>
      </c>
      <c r="J97" s="9">
        <f t="shared" si="18"/>
        <v>9.0686274509803929E-4</v>
      </c>
      <c r="K97" s="9">
        <f t="shared" si="19"/>
        <v>1.0893246187363835E-3</v>
      </c>
      <c r="L97" s="9">
        <f t="shared" si="20"/>
        <v>1.4076576576576578E-3</v>
      </c>
      <c r="M97" s="9">
        <f t="shared" si="21"/>
        <v>1.8749999999999999E-3</v>
      </c>
      <c r="N97" s="9">
        <f t="shared" si="22"/>
        <v>2.331002331002331E-3</v>
      </c>
      <c r="O97" s="9">
        <f t="shared" si="23"/>
        <v>2.913752913752914E-3</v>
      </c>
      <c r="P97" s="10"/>
      <c r="Q97" s="10"/>
      <c r="R97" s="10"/>
      <c r="S97" s="10"/>
      <c r="T97" s="1"/>
    </row>
    <row r="98" spans="1:20">
      <c r="A98" s="4" t="s">
        <v>74</v>
      </c>
      <c r="B98" s="4" t="s">
        <v>75</v>
      </c>
      <c r="C98" s="3">
        <v>14.8</v>
      </c>
      <c r="D98" s="4"/>
      <c r="E98" s="4"/>
      <c r="F98" s="9">
        <f t="shared" si="36"/>
        <v>4.6734234234234234E-4</v>
      </c>
      <c r="G98" s="9">
        <f t="shared" si="15"/>
        <v>5.6306306306306306E-4</v>
      </c>
      <c r="H98" s="9">
        <f t="shared" si="16"/>
        <v>7.038288288288289E-4</v>
      </c>
      <c r="I98" s="9">
        <f t="shared" si="17"/>
        <v>8.7412587412587402E-4</v>
      </c>
      <c r="J98" s="9">
        <f t="shared" si="18"/>
        <v>9.702797202797202E-4</v>
      </c>
      <c r="K98" s="9">
        <f t="shared" si="19"/>
        <v>1.1655011655011655E-3</v>
      </c>
      <c r="L98" s="9">
        <f t="shared" si="20"/>
        <v>1.5096618357487923E-3</v>
      </c>
      <c r="M98" s="9">
        <f t="shared" si="21"/>
        <v>2.0108695652173913E-3</v>
      </c>
      <c r="N98" s="9">
        <f t="shared" si="22"/>
        <v>2.5062656641604009E-3</v>
      </c>
      <c r="O98" s="9">
        <f t="shared" si="23"/>
        <v>3.1328320802005011E-3</v>
      </c>
      <c r="P98" s="10">
        <f>(($E98-$D98)*0.9)+$D98</f>
        <v>0</v>
      </c>
      <c r="Q98" s="10">
        <f>(($E98-$D98)*0.85)+$D98</f>
        <v>0</v>
      </c>
      <c r="R98" s="10">
        <f>(($E98-$D98)*0.8)+$D98</f>
        <v>0</v>
      </c>
      <c r="S98" s="10">
        <f>(($E98-$D98)*0.7)+$D98</f>
        <v>0</v>
      </c>
      <c r="T98" s="1"/>
    </row>
    <row r="99" spans="1:20" ht="26.25">
      <c r="A99" s="4" t="s">
        <v>92</v>
      </c>
      <c r="B99" s="4" t="s">
        <v>93</v>
      </c>
      <c r="C99" s="3">
        <v>14.3</v>
      </c>
      <c r="D99" s="4"/>
      <c r="E99" s="4"/>
      <c r="F99" s="9">
        <f t="shared" si="36"/>
        <v>4.8368298368298374E-4</v>
      </c>
      <c r="G99" s="9">
        <f t="shared" si="15"/>
        <v>5.8275058275058275E-4</v>
      </c>
      <c r="H99" s="9">
        <f t="shared" si="16"/>
        <v>7.2843822843822849E-4</v>
      </c>
      <c r="I99" s="9">
        <f t="shared" si="17"/>
        <v>9.0579710144927537E-4</v>
      </c>
      <c r="J99" s="9">
        <f t="shared" si="18"/>
        <v>1.0054347826086957E-3</v>
      </c>
      <c r="K99" s="9">
        <f t="shared" si="19"/>
        <v>1.2077294685990338E-3</v>
      </c>
      <c r="L99" s="9">
        <f t="shared" si="20"/>
        <v>1.5664160401002505E-3</v>
      </c>
      <c r="M99" s="9">
        <f t="shared" si="21"/>
        <v>2.0864661654135339E-3</v>
      </c>
      <c r="N99" s="9">
        <f t="shared" si="22"/>
        <v>2.6041666666666665E-3</v>
      </c>
      <c r="O99" s="9">
        <f t="shared" si="23"/>
        <v>3.2552083333333335E-3</v>
      </c>
      <c r="P99" s="10"/>
      <c r="Q99" s="10"/>
      <c r="R99" s="10"/>
      <c r="S99" s="10"/>
      <c r="T99" s="1"/>
    </row>
    <row r="100" spans="1:20">
      <c r="A100" s="4" t="s">
        <v>141</v>
      </c>
      <c r="B100" s="4" t="s">
        <v>142</v>
      </c>
      <c r="C100" s="3">
        <v>18.100000000000001</v>
      </c>
      <c r="D100" s="4"/>
      <c r="E100" s="4"/>
      <c r="F100" s="9">
        <f t="shared" si="36"/>
        <v>3.8213627992633519E-4</v>
      </c>
      <c r="G100" s="9">
        <f t="shared" si="15"/>
        <v>4.6040515653775324E-4</v>
      </c>
      <c r="H100" s="9">
        <f t="shared" si="16"/>
        <v>5.7550644567219158E-4</v>
      </c>
      <c r="I100" s="9">
        <f t="shared" si="17"/>
        <v>7.1022727272727275E-4</v>
      </c>
      <c r="J100" s="9">
        <f t="shared" si="18"/>
        <v>7.8835227272727271E-4</v>
      </c>
      <c r="K100" s="9">
        <f t="shared" si="19"/>
        <v>9.4696969696969689E-4</v>
      </c>
      <c r="L100" s="9">
        <f t="shared" si="20"/>
        <v>1.2183235867446393E-3</v>
      </c>
      <c r="M100" s="9">
        <f t="shared" si="21"/>
        <v>1.6228070175438598E-3</v>
      </c>
      <c r="N100" s="9">
        <f t="shared" si="22"/>
        <v>2.008032128514056E-3</v>
      </c>
      <c r="O100" s="9">
        <f t="shared" si="23"/>
        <v>2.5100401606425703E-3</v>
      </c>
      <c r="P100" s="10">
        <f t="shared" ref="P100:P105" si="37">(($E100-$D100)*0.9)+$D100</f>
        <v>0</v>
      </c>
      <c r="Q100" s="10">
        <f t="shared" ref="Q100:Q105" si="38">(($E100-$D100)*0.85)+$D100</f>
        <v>0</v>
      </c>
      <c r="R100" s="10">
        <f t="shared" ref="R100:R105" si="39">(($E100-$D100)*0.8)+$D100</f>
        <v>0</v>
      </c>
      <c r="S100" s="10">
        <f t="shared" ref="S100:S105" si="40">(($E100-$D100)*0.7)+$D100</f>
        <v>0</v>
      </c>
      <c r="T100" s="1"/>
    </row>
    <row r="101" spans="1:20">
      <c r="A101" s="4" t="s">
        <v>38</v>
      </c>
      <c r="B101" s="4" t="s">
        <v>117</v>
      </c>
      <c r="C101" s="3">
        <v>18.3</v>
      </c>
      <c r="D101" s="4"/>
      <c r="E101" s="4"/>
      <c r="F101" s="9">
        <f t="shared" si="36"/>
        <v>3.7795992714025501E-4</v>
      </c>
      <c r="G101" s="9">
        <f t="shared" si="15"/>
        <v>4.5537340619307832E-4</v>
      </c>
      <c r="H101" s="9">
        <f t="shared" si="16"/>
        <v>5.6921675774134785E-4</v>
      </c>
      <c r="I101" s="9">
        <f t="shared" si="17"/>
        <v>7.0224719101123594E-4</v>
      </c>
      <c r="J101" s="9">
        <f t="shared" si="18"/>
        <v>7.7949438202247186E-4</v>
      </c>
      <c r="K101" s="9">
        <f t="shared" si="19"/>
        <v>9.3632958801498139E-4</v>
      </c>
      <c r="L101" s="9">
        <f t="shared" si="20"/>
        <v>1.2042389210019269E-3</v>
      </c>
      <c r="M101" s="9">
        <f t="shared" si="21"/>
        <v>1.6040462427745665E-3</v>
      </c>
      <c r="N101" s="9">
        <f t="shared" si="22"/>
        <v>1.984126984126984E-3</v>
      </c>
      <c r="O101" s="9">
        <f t="shared" si="23"/>
        <v>2.48015873015873E-3</v>
      </c>
      <c r="P101" s="10">
        <f t="shared" si="37"/>
        <v>0</v>
      </c>
      <c r="Q101" s="10">
        <f t="shared" si="38"/>
        <v>0</v>
      </c>
      <c r="R101" s="10">
        <f t="shared" si="39"/>
        <v>0</v>
      </c>
      <c r="S101" s="10">
        <f t="shared" si="40"/>
        <v>0</v>
      </c>
      <c r="T101" s="1"/>
    </row>
    <row r="102" spans="1:20">
      <c r="A102" s="4" t="s">
        <v>72</v>
      </c>
      <c r="B102" s="4" t="s">
        <v>73</v>
      </c>
      <c r="C102" s="3">
        <v>18.8</v>
      </c>
      <c r="D102" s="4"/>
      <c r="E102" s="4"/>
      <c r="F102" s="9">
        <f t="shared" si="36"/>
        <v>3.6790780141843969E-4</v>
      </c>
      <c r="G102" s="9">
        <f t="shared" si="15"/>
        <v>4.4326241134751777E-4</v>
      </c>
      <c r="H102" s="9">
        <f t="shared" si="16"/>
        <v>5.540780141843972E-4</v>
      </c>
      <c r="I102" s="9">
        <f t="shared" si="17"/>
        <v>6.8306010928961749E-4</v>
      </c>
      <c r="J102" s="9">
        <f t="shared" si="18"/>
        <v>7.5819672131147544E-4</v>
      </c>
      <c r="K102" s="9">
        <f t="shared" si="19"/>
        <v>9.1074681238615665E-4</v>
      </c>
      <c r="L102" s="9">
        <f t="shared" si="20"/>
        <v>1.1704119850187264E-3</v>
      </c>
      <c r="M102" s="9">
        <f t="shared" si="21"/>
        <v>1.5589887640449437E-3</v>
      </c>
      <c r="N102" s="9">
        <f t="shared" si="22"/>
        <v>1.926782273603083E-3</v>
      </c>
      <c r="O102" s="9">
        <f t="shared" si="23"/>
        <v>2.4084778420038538E-3</v>
      </c>
      <c r="P102" s="10">
        <f t="shared" si="37"/>
        <v>0</v>
      </c>
      <c r="Q102" s="10">
        <f t="shared" si="38"/>
        <v>0</v>
      </c>
      <c r="R102" s="10">
        <f t="shared" si="39"/>
        <v>0</v>
      </c>
      <c r="S102" s="10">
        <f t="shared" si="40"/>
        <v>0</v>
      </c>
      <c r="T102" s="1"/>
    </row>
    <row r="103" spans="1:20">
      <c r="A103" s="4" t="s">
        <v>53</v>
      </c>
      <c r="B103" s="4" t="s">
        <v>54</v>
      </c>
      <c r="C103" s="3">
        <v>11.5</v>
      </c>
      <c r="D103" s="11"/>
      <c r="E103" s="11"/>
      <c r="F103" s="9">
        <f t="shared" si="36"/>
        <v>6.0144927536231888E-4</v>
      </c>
      <c r="G103" s="9">
        <f t="shared" si="15"/>
        <v>7.246376811594203E-4</v>
      </c>
      <c r="H103" s="9">
        <f t="shared" si="16"/>
        <v>9.0579710144927537E-4</v>
      </c>
      <c r="I103" s="9">
        <f t="shared" si="17"/>
        <v>1.1363636363636365E-3</v>
      </c>
      <c r="J103" s="9">
        <f t="shared" si="18"/>
        <v>1.2613636363636364E-3</v>
      </c>
      <c r="K103" s="9">
        <f t="shared" si="19"/>
        <v>1.5151515151515152E-3</v>
      </c>
      <c r="L103" s="9">
        <f t="shared" si="20"/>
        <v>1.984126984126984E-3</v>
      </c>
      <c r="M103" s="9">
        <f t="shared" si="21"/>
        <v>2.642857142857143E-3</v>
      </c>
      <c r="N103" s="9">
        <f t="shared" si="22"/>
        <v>3.3333333333333335E-3</v>
      </c>
      <c r="O103" s="9">
        <f t="shared" si="23"/>
        <v>4.1666666666666666E-3</v>
      </c>
      <c r="P103" s="10">
        <f t="shared" si="37"/>
        <v>0</v>
      </c>
      <c r="Q103" s="10">
        <f t="shared" si="38"/>
        <v>0</v>
      </c>
      <c r="R103" s="10">
        <f t="shared" si="39"/>
        <v>0</v>
      </c>
      <c r="S103" s="10">
        <f t="shared" si="40"/>
        <v>0</v>
      </c>
      <c r="T103" s="1"/>
    </row>
    <row r="104" spans="1:20">
      <c r="A104" s="4" t="s">
        <v>46</v>
      </c>
      <c r="B104" s="4" t="s">
        <v>47</v>
      </c>
      <c r="C104" s="4">
        <v>11.1</v>
      </c>
      <c r="D104" s="4"/>
      <c r="E104" s="4"/>
      <c r="F104" s="9">
        <f t="shared" si="36"/>
        <v>6.2312312312312308E-4</v>
      </c>
      <c r="G104" s="9">
        <f t="shared" si="15"/>
        <v>7.5075075075075085E-4</v>
      </c>
      <c r="H104" s="9">
        <f t="shared" si="16"/>
        <v>9.3843843843843843E-4</v>
      </c>
      <c r="I104" s="9">
        <f t="shared" si="17"/>
        <v>1.1792452830188679E-3</v>
      </c>
      <c r="J104" s="9">
        <f t="shared" si="18"/>
        <v>1.3089622641509434E-3</v>
      </c>
      <c r="K104" s="9">
        <f t="shared" si="19"/>
        <v>1.5723270440251573E-3</v>
      </c>
      <c r="L104" s="9">
        <f t="shared" si="20"/>
        <v>2.0627062706270625E-3</v>
      </c>
      <c r="M104" s="9">
        <f t="shared" si="21"/>
        <v>2.7475247524752478E-3</v>
      </c>
      <c r="N104" s="9">
        <f t="shared" si="22"/>
        <v>3.472222222222222E-3</v>
      </c>
      <c r="O104" s="9">
        <f t="shared" si="23"/>
        <v>4.340277777777778E-3</v>
      </c>
      <c r="P104" s="10">
        <f t="shared" si="37"/>
        <v>0</v>
      </c>
      <c r="Q104" s="10">
        <f t="shared" si="38"/>
        <v>0</v>
      </c>
      <c r="R104" s="10">
        <f t="shared" si="39"/>
        <v>0</v>
      </c>
      <c r="S104" s="10">
        <f t="shared" si="40"/>
        <v>0</v>
      </c>
      <c r="T104" s="1"/>
    </row>
    <row r="105" spans="1:20">
      <c r="A105" s="4" t="s">
        <v>90</v>
      </c>
      <c r="B105" s="4" t="s">
        <v>33</v>
      </c>
      <c r="C105" s="3">
        <v>13.8</v>
      </c>
      <c r="D105" s="11"/>
      <c r="E105" s="11"/>
      <c r="F105" s="9">
        <f t="shared" si="36"/>
        <v>5.0120772946859896E-4</v>
      </c>
      <c r="G105" s="9">
        <f t="shared" si="15"/>
        <v>6.0386473429951688E-4</v>
      </c>
      <c r="H105" s="9">
        <f t="shared" si="16"/>
        <v>7.5483091787439613E-4</v>
      </c>
      <c r="I105" s="9">
        <f t="shared" si="17"/>
        <v>9.3984962406015043E-4</v>
      </c>
      <c r="J105" s="9">
        <f t="shared" si="18"/>
        <v>1.043233082706767E-3</v>
      </c>
      <c r="K105" s="9">
        <f t="shared" si="19"/>
        <v>1.2531328320802004E-3</v>
      </c>
      <c r="L105" s="9">
        <f t="shared" si="20"/>
        <v>1.6276041666666667E-3</v>
      </c>
      <c r="M105" s="9">
        <f t="shared" si="21"/>
        <v>2.1679687500000002E-3</v>
      </c>
      <c r="N105" s="9">
        <f t="shared" si="22"/>
        <v>2.7100271002710027E-3</v>
      </c>
      <c r="O105" s="9">
        <f t="shared" si="23"/>
        <v>3.3875338753387536E-3</v>
      </c>
      <c r="P105" s="10">
        <f t="shared" si="37"/>
        <v>0</v>
      </c>
      <c r="Q105" s="10">
        <f t="shared" si="38"/>
        <v>0</v>
      </c>
      <c r="R105" s="10">
        <f t="shared" si="39"/>
        <v>0</v>
      </c>
      <c r="S105" s="10">
        <f t="shared" si="40"/>
        <v>0</v>
      </c>
      <c r="T105" s="1"/>
    </row>
    <row r="106" spans="1:20">
      <c r="A106" s="4" t="s">
        <v>85</v>
      </c>
      <c r="B106" s="4" t="s">
        <v>86</v>
      </c>
      <c r="C106" s="3">
        <v>12.8</v>
      </c>
      <c r="D106" s="4"/>
      <c r="E106" s="4"/>
      <c r="F106" s="9">
        <f t="shared" si="36"/>
        <v>5.4036458333333334E-4</v>
      </c>
      <c r="G106" s="9">
        <f t="shared" si="15"/>
        <v>6.5104166666666663E-4</v>
      </c>
      <c r="H106" s="9">
        <f t="shared" si="16"/>
        <v>8.1380208333333337E-4</v>
      </c>
      <c r="I106" s="9">
        <f t="shared" si="17"/>
        <v>1.0162601626016261E-3</v>
      </c>
      <c r="J106" s="9">
        <f t="shared" si="18"/>
        <v>1.128048780487805E-3</v>
      </c>
      <c r="K106" s="9">
        <f t="shared" si="19"/>
        <v>1.3550135501355014E-3</v>
      </c>
      <c r="L106" s="9">
        <f t="shared" si="20"/>
        <v>1.7655367231638418E-3</v>
      </c>
      <c r="M106" s="9">
        <f t="shared" si="21"/>
        <v>2.3516949152542371E-3</v>
      </c>
      <c r="N106" s="9">
        <f t="shared" si="22"/>
        <v>2.9498525073746312E-3</v>
      </c>
      <c r="O106" s="9">
        <f t="shared" si="23"/>
        <v>3.6873156342182895E-3</v>
      </c>
      <c r="P106" s="10"/>
      <c r="Q106" s="10"/>
      <c r="R106" s="10"/>
      <c r="S106" s="10"/>
      <c r="T106" s="1"/>
    </row>
    <row r="107" spans="1:20">
      <c r="A107" s="4" t="s">
        <v>40</v>
      </c>
      <c r="B107" s="4" t="s">
        <v>37</v>
      </c>
      <c r="C107" s="3">
        <v>16.3</v>
      </c>
      <c r="D107" s="4"/>
      <c r="E107" s="4"/>
      <c r="F107" s="9">
        <f t="shared" si="36"/>
        <v>4.2433537832310838E-4</v>
      </c>
      <c r="G107" s="9">
        <f t="shared" si="15"/>
        <v>5.1124744376278123E-4</v>
      </c>
      <c r="H107" s="9">
        <f t="shared" si="16"/>
        <v>6.3905930470347641E-4</v>
      </c>
      <c r="I107" s="9">
        <f t="shared" si="17"/>
        <v>7.911392405063291E-4</v>
      </c>
      <c r="J107" s="9">
        <f t="shared" si="18"/>
        <v>8.781645569620254E-4</v>
      </c>
      <c r="K107" s="9">
        <f t="shared" si="19"/>
        <v>1.0548523206751056E-3</v>
      </c>
      <c r="L107" s="9">
        <f t="shared" si="20"/>
        <v>1.3616557734204792E-3</v>
      </c>
      <c r="M107" s="9">
        <f t="shared" si="21"/>
        <v>1.8137254901960786E-3</v>
      </c>
      <c r="N107" s="9">
        <f t="shared" si="22"/>
        <v>2.2522522522522522E-3</v>
      </c>
      <c r="O107" s="9">
        <f t="shared" si="23"/>
        <v>2.8153153153153156E-3</v>
      </c>
      <c r="P107" s="10"/>
      <c r="Q107" s="10"/>
      <c r="R107" s="10"/>
      <c r="S107" s="10"/>
      <c r="T107" s="1"/>
    </row>
    <row r="108" spans="1:20">
      <c r="A108" s="4" t="s">
        <v>43</v>
      </c>
      <c r="B108" s="4" t="s">
        <v>114</v>
      </c>
      <c r="C108" s="3">
        <v>15.9</v>
      </c>
      <c r="D108" s="4"/>
      <c r="E108" s="4"/>
      <c r="F108" s="9">
        <f t="shared" si="36"/>
        <v>4.3501048218029352E-4</v>
      </c>
      <c r="G108" s="9">
        <f t="shared" si="15"/>
        <v>5.2410901467505233E-4</v>
      </c>
      <c r="H108" s="9">
        <f t="shared" si="16"/>
        <v>6.5513626834381555E-4</v>
      </c>
      <c r="I108" s="9">
        <f t="shared" si="17"/>
        <v>8.1168831168831163E-4</v>
      </c>
      <c r="J108" s="9">
        <f t="shared" si="18"/>
        <v>9.0097402597402601E-4</v>
      </c>
      <c r="K108" s="9">
        <f t="shared" si="19"/>
        <v>1.0822510822510823E-3</v>
      </c>
      <c r="L108" s="9">
        <f t="shared" si="20"/>
        <v>1.3982102908277406E-3</v>
      </c>
      <c r="M108" s="9">
        <f t="shared" si="21"/>
        <v>1.8624161073825503E-3</v>
      </c>
      <c r="N108" s="9">
        <f t="shared" si="22"/>
        <v>2.3148148148148147E-3</v>
      </c>
      <c r="O108" s="9">
        <f t="shared" si="23"/>
        <v>2.8935185185185184E-3</v>
      </c>
      <c r="P108" s="10">
        <f>(($E108-$D108)*0.9)+$D108</f>
        <v>0</v>
      </c>
      <c r="Q108" s="10">
        <f>(($E108-$D108)*0.85)+$D108</f>
        <v>0</v>
      </c>
      <c r="R108" s="10">
        <f>(($E108-$D108)*0.8)+$D108</f>
        <v>0</v>
      </c>
      <c r="S108" s="10">
        <f>(($E108-$D108)*0.7)+$D108</f>
        <v>0</v>
      </c>
      <c r="T108" s="1"/>
    </row>
    <row r="109" spans="1:20">
      <c r="A109" s="4" t="s">
        <v>133</v>
      </c>
      <c r="B109" s="4" t="s">
        <v>134</v>
      </c>
      <c r="C109" s="3">
        <v>15.5</v>
      </c>
      <c r="D109" s="4"/>
      <c r="E109" s="4"/>
      <c r="F109" s="9">
        <f t="shared" si="36"/>
        <v>4.4623655913978496E-4</v>
      </c>
      <c r="G109" s="9">
        <f t="shared" si="15"/>
        <v>5.3763440860215054E-4</v>
      </c>
      <c r="H109" s="9">
        <f t="shared" si="16"/>
        <v>6.7204301075268812E-4</v>
      </c>
      <c r="I109" s="9">
        <f t="shared" si="17"/>
        <v>8.3333333333333339E-4</v>
      </c>
      <c r="J109" s="9">
        <f t="shared" si="18"/>
        <v>9.2500000000000004E-4</v>
      </c>
      <c r="K109" s="9">
        <f t="shared" si="19"/>
        <v>1.1111111111111111E-3</v>
      </c>
      <c r="L109" s="9">
        <f t="shared" si="20"/>
        <v>1.4367816091954023E-3</v>
      </c>
      <c r="M109" s="9">
        <f t="shared" si="21"/>
        <v>1.9137931034482758E-3</v>
      </c>
      <c r="N109" s="9">
        <f t="shared" si="22"/>
        <v>2.3809523809523812E-3</v>
      </c>
      <c r="O109" s="9">
        <f t="shared" si="23"/>
        <v>2.9761904761904765E-3</v>
      </c>
      <c r="P109" s="10">
        <f>(($E109-$D109)*0.9)+$D109</f>
        <v>0</v>
      </c>
      <c r="Q109" s="10">
        <f>(($E109-$D109)*0.85)+$D109</f>
        <v>0</v>
      </c>
      <c r="R109" s="10">
        <f>(($E109-$D109)*0.8)+$D109</f>
        <v>0</v>
      </c>
      <c r="S109" s="10">
        <f>(($E109-$D109)*0.7)+$D109</f>
        <v>0</v>
      </c>
      <c r="T109" s="1"/>
    </row>
    <row r="110" spans="1:20">
      <c r="A110" s="4" t="s">
        <v>122</v>
      </c>
      <c r="B110" s="4" t="s">
        <v>35</v>
      </c>
      <c r="C110" s="3">
        <v>16.5</v>
      </c>
      <c r="D110" s="4"/>
      <c r="E110" s="4"/>
      <c r="F110" s="9">
        <f t="shared" si="36"/>
        <v>4.1919191919191921E-4</v>
      </c>
      <c r="G110" s="9">
        <f t="shared" si="15"/>
        <v>5.0505050505050505E-4</v>
      </c>
      <c r="H110" s="9">
        <f t="shared" si="16"/>
        <v>6.3131313131313137E-4</v>
      </c>
      <c r="I110" s="9">
        <f t="shared" si="17"/>
        <v>7.8125000000000004E-4</v>
      </c>
      <c r="J110" s="9">
        <f t="shared" si="18"/>
        <v>8.6718750000000001E-4</v>
      </c>
      <c r="K110" s="9">
        <f t="shared" si="19"/>
        <v>1.0416666666666667E-3</v>
      </c>
      <c r="L110" s="9">
        <f t="shared" si="20"/>
        <v>1.3440860215053762E-3</v>
      </c>
      <c r="M110" s="9">
        <f t="shared" si="21"/>
        <v>1.7903225806451613E-3</v>
      </c>
      <c r="N110" s="9">
        <f t="shared" si="22"/>
        <v>2.2222222222222222E-3</v>
      </c>
      <c r="O110" s="9">
        <f t="shared" si="23"/>
        <v>2.7777777777777779E-3</v>
      </c>
      <c r="P110" s="10">
        <f>(($E110-$D110)*0.9)+$D110</f>
        <v>0</v>
      </c>
      <c r="Q110" s="10">
        <f>(($E110-$D110)*0.85)+$D110</f>
        <v>0</v>
      </c>
      <c r="R110" s="10">
        <f>(($E110-$D110)*0.8)+$D110</f>
        <v>0</v>
      </c>
      <c r="S110" s="10">
        <f>(($E110-$D110)*0.7)+$D110</f>
        <v>0</v>
      </c>
      <c r="T110" s="1"/>
    </row>
    <row r="111" spans="1:20">
      <c r="A111" s="4" t="s">
        <v>125</v>
      </c>
      <c r="B111" s="4" t="s">
        <v>79</v>
      </c>
      <c r="C111" s="3">
        <v>17.399999999999999</v>
      </c>
      <c r="D111" s="4"/>
      <c r="E111" s="4"/>
      <c r="F111" s="9">
        <f t="shared" si="36"/>
        <v>3.9750957854406128E-4</v>
      </c>
      <c r="G111" s="9">
        <f t="shared" si="15"/>
        <v>4.7892720306513413E-4</v>
      </c>
      <c r="H111" s="9">
        <f t="shared" si="16"/>
        <v>5.9865900383141769E-4</v>
      </c>
      <c r="I111" s="9">
        <f t="shared" si="17"/>
        <v>7.3964497041420117E-4</v>
      </c>
      <c r="J111" s="9">
        <f t="shared" si="18"/>
        <v>8.2100591715976326E-4</v>
      </c>
      <c r="K111" s="9">
        <f t="shared" si="19"/>
        <v>9.8619329388560141E-4</v>
      </c>
      <c r="L111" s="9">
        <f t="shared" si="20"/>
        <v>1.2703252032520325E-3</v>
      </c>
      <c r="M111" s="9">
        <f t="shared" si="21"/>
        <v>1.6920731707317073E-3</v>
      </c>
      <c r="N111" s="9">
        <f t="shared" si="22"/>
        <v>2.0964360587002093E-3</v>
      </c>
      <c r="O111" s="9">
        <f t="shared" si="23"/>
        <v>2.6205450733752622E-3</v>
      </c>
      <c r="P111" s="10">
        <f>(($E111-$D111)*0.9)+$D111</f>
        <v>0</v>
      </c>
      <c r="Q111" s="10">
        <f>(($E111-$D111)*0.85)+$D111</f>
        <v>0</v>
      </c>
      <c r="R111" s="10">
        <f>(($E111-$D111)*0.8)+$D111</f>
        <v>0</v>
      </c>
      <c r="S111" s="10">
        <f>(($E111-$D111)*0.7)+$D111</f>
        <v>0</v>
      </c>
      <c r="T111" s="1"/>
    </row>
    <row r="112" spans="1:20">
      <c r="A112" s="11"/>
      <c r="B112" s="11" t="s">
        <v>146</v>
      </c>
      <c r="C112" s="11">
        <v>16.5</v>
      </c>
      <c r="D112" s="4"/>
      <c r="E112" s="4"/>
      <c r="F112" s="9">
        <f t="shared" si="36"/>
        <v>4.1919191919191921E-4</v>
      </c>
      <c r="G112" s="9">
        <f t="shared" ref="G112:G126" si="41">200*3600/($C112*1000)/86400</f>
        <v>5.0505050505050505E-4</v>
      </c>
      <c r="H112" s="9">
        <f t="shared" ref="H112:H126" si="42">250*3600/($C112*1000)/86400</f>
        <v>6.3131313131313137E-4</v>
      </c>
      <c r="I112" s="9">
        <f t="shared" ref="I112:I126" si="43">300*3600/($C112*1000-500)/86400</f>
        <v>7.8125000000000004E-4</v>
      </c>
      <c r="J112" s="9">
        <f t="shared" ref="J112:J126" si="44">333*3600/($C112*1000-500)/86400</f>
        <v>8.6718750000000001E-4</v>
      </c>
      <c r="K112" s="9">
        <f t="shared" ref="K112:K126" si="45">400*3600/($C112*1000-500)/86400</f>
        <v>1.0416666666666667E-3</v>
      </c>
      <c r="L112" s="9">
        <f t="shared" ref="L112:L126" si="46">500*3600/($C112*1000-1000)/86400</f>
        <v>1.3440860215053762E-3</v>
      </c>
      <c r="M112" s="9">
        <f t="shared" ref="M112:M126" si="47">666*3600/($C112*1000-1000)/86400</f>
        <v>1.7903225806451613E-3</v>
      </c>
      <c r="N112" s="9">
        <f t="shared" ref="N112:N126" si="48">800*3600/($C112*1000-1500)/86400</f>
        <v>2.2222222222222222E-3</v>
      </c>
      <c r="O112" s="9">
        <f t="shared" ref="O112:O126" si="49">1000*3600/($C112*1000-1500)/86400</f>
        <v>2.7777777777777779E-3</v>
      </c>
      <c r="P112" s="10"/>
      <c r="Q112" s="10"/>
      <c r="R112" s="10"/>
      <c r="S112" s="10"/>
      <c r="T112" s="1"/>
    </row>
    <row r="113" spans="1:20">
      <c r="A113" s="4"/>
      <c r="B113" s="4"/>
      <c r="C113" s="4"/>
      <c r="D113" s="11"/>
      <c r="E113" s="11"/>
      <c r="F113" s="9" t="e">
        <f t="shared" si="36"/>
        <v>#DIV/0!</v>
      </c>
      <c r="G113" s="9" t="e">
        <f t="shared" si="41"/>
        <v>#DIV/0!</v>
      </c>
      <c r="H113" s="9" t="e">
        <f t="shared" si="42"/>
        <v>#DIV/0!</v>
      </c>
      <c r="I113" s="9">
        <f t="shared" si="43"/>
        <v>-2.5000000000000001E-2</v>
      </c>
      <c r="J113" s="9">
        <f t="shared" si="44"/>
        <v>-2.775E-2</v>
      </c>
      <c r="K113" s="9">
        <f t="shared" si="45"/>
        <v>-3.3333333333333333E-2</v>
      </c>
      <c r="L113" s="9">
        <f t="shared" si="46"/>
        <v>-2.0833333333333332E-2</v>
      </c>
      <c r="M113" s="9">
        <f t="shared" si="47"/>
        <v>-2.775E-2</v>
      </c>
      <c r="N113" s="9">
        <f t="shared" si="48"/>
        <v>-2.2222222222222223E-2</v>
      </c>
      <c r="O113" s="9">
        <f t="shared" si="49"/>
        <v>-2.7777777777777776E-2</v>
      </c>
      <c r="P113" s="10">
        <f>(($E113-$D113)*0.9)+$D113</f>
        <v>0</v>
      </c>
      <c r="Q113" s="10">
        <f>(($E113-$D113)*0.85)+$D113</f>
        <v>0</v>
      </c>
      <c r="R113" s="10">
        <f>(($E113-$D113)*0.8)+$D113</f>
        <v>0</v>
      </c>
      <c r="S113" s="10">
        <f>(($E113-$D113)*0.7)+$D113</f>
        <v>0</v>
      </c>
      <c r="T113" s="1"/>
    </row>
    <row r="114" spans="1:20">
      <c r="A114" s="4"/>
      <c r="B114" s="4"/>
      <c r="C114" s="4"/>
      <c r="D114" s="4"/>
      <c r="E114" s="4"/>
      <c r="F114" s="9" t="e">
        <f t="shared" si="36"/>
        <v>#DIV/0!</v>
      </c>
      <c r="G114" s="9" t="e">
        <f t="shared" si="41"/>
        <v>#DIV/0!</v>
      </c>
      <c r="H114" s="9" t="e">
        <f t="shared" si="42"/>
        <v>#DIV/0!</v>
      </c>
      <c r="I114" s="9">
        <f t="shared" si="43"/>
        <v>-2.5000000000000001E-2</v>
      </c>
      <c r="J114" s="9">
        <f t="shared" si="44"/>
        <v>-2.775E-2</v>
      </c>
      <c r="K114" s="9">
        <f t="shared" si="45"/>
        <v>-3.3333333333333333E-2</v>
      </c>
      <c r="L114" s="9">
        <f t="shared" si="46"/>
        <v>-2.0833333333333332E-2</v>
      </c>
      <c r="M114" s="9">
        <f t="shared" si="47"/>
        <v>-2.775E-2</v>
      </c>
      <c r="N114" s="9">
        <f t="shared" si="48"/>
        <v>-2.2222222222222223E-2</v>
      </c>
      <c r="O114" s="9">
        <f t="shared" si="49"/>
        <v>-2.7777777777777776E-2</v>
      </c>
      <c r="P114" s="10">
        <f>(($E114-$D114)*0.9)+$D114</f>
        <v>0</v>
      </c>
      <c r="Q114" s="10">
        <f>(($E114-$D114)*0.85)+$D114</f>
        <v>0</v>
      </c>
      <c r="R114" s="10">
        <f>(($E114-$D114)*0.8)+$D114</f>
        <v>0</v>
      </c>
      <c r="S114" s="10">
        <f>(($E114-$D114)*0.7)+$D114</f>
        <v>0</v>
      </c>
      <c r="T114" s="1"/>
    </row>
    <row r="115" spans="1:20">
      <c r="A115" s="4"/>
      <c r="B115" s="4"/>
      <c r="C115" s="3"/>
      <c r="D115" s="4"/>
      <c r="E115" s="4"/>
      <c r="F115" s="9" t="e">
        <f t="shared" si="36"/>
        <v>#DIV/0!</v>
      </c>
      <c r="G115" s="9" t="e">
        <f t="shared" si="41"/>
        <v>#DIV/0!</v>
      </c>
      <c r="H115" s="9" t="e">
        <f t="shared" si="42"/>
        <v>#DIV/0!</v>
      </c>
      <c r="I115" s="9">
        <f t="shared" si="43"/>
        <v>-2.5000000000000001E-2</v>
      </c>
      <c r="J115" s="9">
        <f t="shared" si="44"/>
        <v>-2.775E-2</v>
      </c>
      <c r="K115" s="9">
        <f t="shared" si="45"/>
        <v>-3.3333333333333333E-2</v>
      </c>
      <c r="L115" s="9">
        <f t="shared" si="46"/>
        <v>-2.0833333333333332E-2</v>
      </c>
      <c r="M115" s="9">
        <f t="shared" si="47"/>
        <v>-2.775E-2</v>
      </c>
      <c r="N115" s="9">
        <f t="shared" si="48"/>
        <v>-2.2222222222222223E-2</v>
      </c>
      <c r="O115" s="9">
        <f t="shared" si="49"/>
        <v>-2.7777777777777776E-2</v>
      </c>
      <c r="P115" s="10"/>
      <c r="Q115" s="10"/>
      <c r="R115" s="10"/>
      <c r="S115" s="10"/>
      <c r="T115" s="1"/>
    </row>
    <row r="116" spans="1:20">
      <c r="A116" s="4"/>
      <c r="B116" s="4"/>
      <c r="C116" s="3"/>
      <c r="D116" s="4"/>
      <c r="E116" s="4"/>
      <c r="F116" s="9" t="e">
        <f t="shared" si="36"/>
        <v>#DIV/0!</v>
      </c>
      <c r="G116" s="9" t="e">
        <f t="shared" si="41"/>
        <v>#DIV/0!</v>
      </c>
      <c r="H116" s="9" t="e">
        <f t="shared" si="42"/>
        <v>#DIV/0!</v>
      </c>
      <c r="I116" s="9">
        <f t="shared" si="43"/>
        <v>-2.5000000000000001E-2</v>
      </c>
      <c r="J116" s="9">
        <f t="shared" si="44"/>
        <v>-2.775E-2</v>
      </c>
      <c r="K116" s="9">
        <f t="shared" si="45"/>
        <v>-3.3333333333333333E-2</v>
      </c>
      <c r="L116" s="9">
        <f t="shared" si="46"/>
        <v>-2.0833333333333332E-2</v>
      </c>
      <c r="M116" s="9">
        <f t="shared" si="47"/>
        <v>-2.775E-2</v>
      </c>
      <c r="N116" s="9">
        <f t="shared" si="48"/>
        <v>-2.2222222222222223E-2</v>
      </c>
      <c r="O116" s="9">
        <f t="shared" si="49"/>
        <v>-2.7777777777777776E-2</v>
      </c>
      <c r="P116" s="10">
        <f>(($E116-$D116)*0.9)+$D116</f>
        <v>0</v>
      </c>
      <c r="Q116" s="10">
        <f>(($E116-$D116)*0.85)+$D116</f>
        <v>0</v>
      </c>
      <c r="R116" s="10">
        <f>(($E116-$D116)*0.8)+$D116</f>
        <v>0</v>
      </c>
      <c r="S116" s="10">
        <f>(($E116-$D116)*0.7)+$D116</f>
        <v>0</v>
      </c>
      <c r="T116" s="1"/>
    </row>
    <row r="117" spans="1:20">
      <c r="A117" s="4"/>
      <c r="B117" s="4"/>
      <c r="C117" s="3"/>
      <c r="D117" s="4"/>
      <c r="E117" s="4"/>
      <c r="F117" s="9" t="e">
        <f t="shared" si="36"/>
        <v>#DIV/0!</v>
      </c>
      <c r="G117" s="9" t="e">
        <f t="shared" si="41"/>
        <v>#DIV/0!</v>
      </c>
      <c r="H117" s="9" t="e">
        <f t="shared" si="42"/>
        <v>#DIV/0!</v>
      </c>
      <c r="I117" s="9">
        <f t="shared" si="43"/>
        <v>-2.5000000000000001E-2</v>
      </c>
      <c r="J117" s="9">
        <f t="shared" si="44"/>
        <v>-2.775E-2</v>
      </c>
      <c r="K117" s="9">
        <f t="shared" si="45"/>
        <v>-3.3333333333333333E-2</v>
      </c>
      <c r="L117" s="9">
        <f t="shared" si="46"/>
        <v>-2.0833333333333332E-2</v>
      </c>
      <c r="M117" s="9">
        <f t="shared" si="47"/>
        <v>-2.775E-2</v>
      </c>
      <c r="N117" s="9">
        <f t="shared" si="48"/>
        <v>-2.2222222222222223E-2</v>
      </c>
      <c r="O117" s="9">
        <f t="shared" si="49"/>
        <v>-2.7777777777777776E-2</v>
      </c>
      <c r="P117" s="10">
        <f>(($E117-$D117)*0.9)+$D117</f>
        <v>0</v>
      </c>
      <c r="Q117" s="10">
        <f>(($E117-$D117)*0.85)+$D117</f>
        <v>0</v>
      </c>
      <c r="R117" s="10">
        <f>(($E117-$D117)*0.8)+$D117</f>
        <v>0</v>
      </c>
      <c r="S117" s="10">
        <f>(($E117-$D117)*0.7)+$D117</f>
        <v>0</v>
      </c>
      <c r="T117" s="1"/>
    </row>
    <row r="118" spans="1:20">
      <c r="A118" s="4"/>
      <c r="B118" s="4"/>
      <c r="C118" s="3"/>
      <c r="D118" s="4"/>
      <c r="E118" s="4"/>
      <c r="F118" s="9" t="e">
        <f t="shared" si="36"/>
        <v>#DIV/0!</v>
      </c>
      <c r="G118" s="9" t="e">
        <f t="shared" si="41"/>
        <v>#DIV/0!</v>
      </c>
      <c r="H118" s="9" t="e">
        <f t="shared" si="42"/>
        <v>#DIV/0!</v>
      </c>
      <c r="I118" s="9">
        <f t="shared" si="43"/>
        <v>-2.5000000000000001E-2</v>
      </c>
      <c r="J118" s="9">
        <f t="shared" si="44"/>
        <v>-2.775E-2</v>
      </c>
      <c r="K118" s="9">
        <f t="shared" si="45"/>
        <v>-3.3333333333333333E-2</v>
      </c>
      <c r="L118" s="9">
        <f t="shared" si="46"/>
        <v>-2.0833333333333332E-2</v>
      </c>
      <c r="M118" s="9">
        <f t="shared" si="47"/>
        <v>-2.775E-2</v>
      </c>
      <c r="N118" s="9">
        <f t="shared" si="48"/>
        <v>-2.2222222222222223E-2</v>
      </c>
      <c r="O118" s="9">
        <f t="shared" si="49"/>
        <v>-2.7777777777777776E-2</v>
      </c>
      <c r="P118" s="10">
        <f>(($E118-$D118)*0.9)+$D118</f>
        <v>0</v>
      </c>
      <c r="Q118" s="10">
        <f>(($E118-$D118)*0.85)+$D118</f>
        <v>0</v>
      </c>
      <c r="R118" s="10">
        <f>(($E118-$D118)*0.8)+$D118</f>
        <v>0</v>
      </c>
      <c r="S118" s="10">
        <f>(($E118-$D118)*0.7)+$D118</f>
        <v>0</v>
      </c>
      <c r="T118" s="1"/>
    </row>
    <row r="119" spans="1:20">
      <c r="A119" s="4"/>
      <c r="B119" s="4"/>
      <c r="C119" s="3"/>
      <c r="D119" s="4"/>
      <c r="E119" s="4"/>
      <c r="F119" s="9" t="e">
        <f t="shared" si="36"/>
        <v>#DIV/0!</v>
      </c>
      <c r="G119" s="9" t="e">
        <f t="shared" si="41"/>
        <v>#DIV/0!</v>
      </c>
      <c r="H119" s="9" t="e">
        <f t="shared" si="42"/>
        <v>#DIV/0!</v>
      </c>
      <c r="I119" s="9">
        <f t="shared" si="43"/>
        <v>-2.5000000000000001E-2</v>
      </c>
      <c r="J119" s="9">
        <f t="shared" si="44"/>
        <v>-2.775E-2</v>
      </c>
      <c r="K119" s="9">
        <f t="shared" si="45"/>
        <v>-3.3333333333333333E-2</v>
      </c>
      <c r="L119" s="9">
        <f t="shared" si="46"/>
        <v>-2.0833333333333332E-2</v>
      </c>
      <c r="M119" s="9">
        <f t="shared" si="47"/>
        <v>-2.775E-2</v>
      </c>
      <c r="N119" s="9">
        <f t="shared" si="48"/>
        <v>-2.2222222222222223E-2</v>
      </c>
      <c r="O119" s="9">
        <f t="shared" si="49"/>
        <v>-2.7777777777777776E-2</v>
      </c>
      <c r="P119" s="10">
        <f>(($E119-$D119)*0.9)+$D119</f>
        <v>0</v>
      </c>
      <c r="Q119" s="10">
        <f>(($E119-$D119)*0.85)+$D119</f>
        <v>0</v>
      </c>
      <c r="R119" s="10">
        <f>(($E119-$D119)*0.8)+$D119</f>
        <v>0</v>
      </c>
      <c r="S119" s="10">
        <f>(($E119-$D119)*0.7)+$D119</f>
        <v>0</v>
      </c>
      <c r="T119" s="1"/>
    </row>
    <row r="120" spans="1:20">
      <c r="A120" s="4"/>
      <c r="B120" s="4"/>
      <c r="C120" s="3"/>
      <c r="D120" s="4"/>
      <c r="E120" s="4"/>
      <c r="F120" s="9" t="e">
        <f t="shared" si="36"/>
        <v>#DIV/0!</v>
      </c>
      <c r="G120" s="9" t="e">
        <f t="shared" si="41"/>
        <v>#DIV/0!</v>
      </c>
      <c r="H120" s="9" t="e">
        <f t="shared" si="42"/>
        <v>#DIV/0!</v>
      </c>
      <c r="I120" s="9">
        <f t="shared" si="43"/>
        <v>-2.5000000000000001E-2</v>
      </c>
      <c r="J120" s="9">
        <f t="shared" si="44"/>
        <v>-2.775E-2</v>
      </c>
      <c r="K120" s="9">
        <f t="shared" si="45"/>
        <v>-3.3333333333333333E-2</v>
      </c>
      <c r="L120" s="9">
        <f t="shared" si="46"/>
        <v>-2.0833333333333332E-2</v>
      </c>
      <c r="M120" s="9">
        <f t="shared" si="47"/>
        <v>-2.775E-2</v>
      </c>
      <c r="N120" s="9">
        <f t="shared" si="48"/>
        <v>-2.2222222222222223E-2</v>
      </c>
      <c r="O120" s="9">
        <f t="shared" si="49"/>
        <v>-2.7777777777777776E-2</v>
      </c>
      <c r="P120" s="10"/>
      <c r="Q120" s="10"/>
      <c r="R120" s="10"/>
      <c r="S120" s="10"/>
      <c r="T120" s="1"/>
    </row>
    <row r="121" spans="1:20">
      <c r="A121" s="4"/>
      <c r="B121" s="4"/>
      <c r="C121" s="3"/>
      <c r="D121" s="4"/>
      <c r="E121" s="4"/>
      <c r="F121" s="9" t="e">
        <f t="shared" si="36"/>
        <v>#DIV/0!</v>
      </c>
      <c r="G121" s="9" t="e">
        <f t="shared" si="41"/>
        <v>#DIV/0!</v>
      </c>
      <c r="H121" s="9" t="e">
        <f t="shared" si="42"/>
        <v>#DIV/0!</v>
      </c>
      <c r="I121" s="9">
        <f t="shared" si="43"/>
        <v>-2.5000000000000001E-2</v>
      </c>
      <c r="J121" s="9">
        <f t="shared" si="44"/>
        <v>-2.775E-2</v>
      </c>
      <c r="K121" s="9">
        <f t="shared" si="45"/>
        <v>-3.3333333333333333E-2</v>
      </c>
      <c r="L121" s="9">
        <f t="shared" si="46"/>
        <v>-2.0833333333333332E-2</v>
      </c>
      <c r="M121" s="9">
        <f t="shared" si="47"/>
        <v>-2.775E-2</v>
      </c>
      <c r="N121" s="9">
        <f t="shared" si="48"/>
        <v>-2.2222222222222223E-2</v>
      </c>
      <c r="O121" s="9">
        <f t="shared" si="49"/>
        <v>-2.7777777777777776E-2</v>
      </c>
      <c r="P121" s="10"/>
      <c r="Q121" s="10"/>
      <c r="R121" s="10"/>
      <c r="S121" s="10"/>
      <c r="T121" s="1"/>
    </row>
    <row r="122" spans="1:20">
      <c r="A122" s="4"/>
      <c r="B122" s="4"/>
      <c r="C122" s="3"/>
      <c r="D122" s="4"/>
      <c r="E122" s="4"/>
      <c r="F122" s="9" t="e">
        <f t="shared" si="36"/>
        <v>#DIV/0!</v>
      </c>
      <c r="G122" s="9" t="e">
        <f t="shared" si="41"/>
        <v>#DIV/0!</v>
      </c>
      <c r="H122" s="9" t="e">
        <f t="shared" si="42"/>
        <v>#DIV/0!</v>
      </c>
      <c r="I122" s="9">
        <f t="shared" si="43"/>
        <v>-2.5000000000000001E-2</v>
      </c>
      <c r="J122" s="9">
        <f t="shared" si="44"/>
        <v>-2.775E-2</v>
      </c>
      <c r="K122" s="9">
        <f t="shared" si="45"/>
        <v>-3.3333333333333333E-2</v>
      </c>
      <c r="L122" s="9">
        <f t="shared" si="46"/>
        <v>-2.0833333333333332E-2</v>
      </c>
      <c r="M122" s="9">
        <f t="shared" si="47"/>
        <v>-2.775E-2</v>
      </c>
      <c r="N122" s="9">
        <f t="shared" si="48"/>
        <v>-2.2222222222222223E-2</v>
      </c>
      <c r="O122" s="9">
        <f t="shared" si="49"/>
        <v>-2.7777777777777776E-2</v>
      </c>
      <c r="P122" s="10"/>
      <c r="Q122" s="10"/>
      <c r="R122" s="10"/>
      <c r="S122" s="10"/>
      <c r="T122" s="1"/>
    </row>
    <row r="123" spans="1:20">
      <c r="A123" s="4"/>
      <c r="B123" s="4"/>
      <c r="C123" s="3"/>
      <c r="D123" s="4"/>
      <c r="E123" s="4"/>
      <c r="F123" s="9" t="e">
        <f t="shared" si="36"/>
        <v>#DIV/0!</v>
      </c>
      <c r="G123" s="9" t="e">
        <f t="shared" si="41"/>
        <v>#DIV/0!</v>
      </c>
      <c r="H123" s="9" t="e">
        <f t="shared" si="42"/>
        <v>#DIV/0!</v>
      </c>
      <c r="I123" s="9">
        <f t="shared" si="43"/>
        <v>-2.5000000000000001E-2</v>
      </c>
      <c r="J123" s="9">
        <f t="shared" si="44"/>
        <v>-2.775E-2</v>
      </c>
      <c r="K123" s="9">
        <f t="shared" si="45"/>
        <v>-3.3333333333333333E-2</v>
      </c>
      <c r="L123" s="9">
        <f t="shared" si="46"/>
        <v>-2.0833333333333332E-2</v>
      </c>
      <c r="M123" s="9">
        <f t="shared" si="47"/>
        <v>-2.775E-2</v>
      </c>
      <c r="N123" s="9">
        <f t="shared" si="48"/>
        <v>-2.2222222222222223E-2</v>
      </c>
      <c r="O123" s="9">
        <f t="shared" si="49"/>
        <v>-2.7777777777777776E-2</v>
      </c>
      <c r="P123" s="10">
        <f>(($E123-$D123)*0.9)+$D123</f>
        <v>0</v>
      </c>
      <c r="Q123" s="10">
        <f>(($E123-$D123)*0.85)+$D123</f>
        <v>0</v>
      </c>
      <c r="R123" s="10">
        <f>(($E123-$D123)*0.8)+$D123</f>
        <v>0</v>
      </c>
      <c r="S123" s="10">
        <f>(($E123-$D123)*0.7)+$D123</f>
        <v>0</v>
      </c>
      <c r="T123" s="1"/>
    </row>
    <row r="124" spans="1:20">
      <c r="A124" s="11"/>
      <c r="B124" s="11"/>
      <c r="C124" s="11"/>
      <c r="D124" s="4"/>
      <c r="E124" s="4"/>
      <c r="F124" s="9" t="e">
        <f t="shared" si="36"/>
        <v>#DIV/0!</v>
      </c>
      <c r="G124" s="9" t="e">
        <f t="shared" si="41"/>
        <v>#DIV/0!</v>
      </c>
      <c r="H124" s="9" t="e">
        <f t="shared" si="42"/>
        <v>#DIV/0!</v>
      </c>
      <c r="I124" s="9">
        <f t="shared" si="43"/>
        <v>-2.5000000000000001E-2</v>
      </c>
      <c r="J124" s="9">
        <f t="shared" si="44"/>
        <v>-2.775E-2</v>
      </c>
      <c r="K124" s="9">
        <f t="shared" si="45"/>
        <v>-3.3333333333333333E-2</v>
      </c>
      <c r="L124" s="9">
        <f t="shared" si="46"/>
        <v>-2.0833333333333332E-2</v>
      </c>
      <c r="M124" s="9">
        <f t="shared" si="47"/>
        <v>-2.775E-2</v>
      </c>
      <c r="N124" s="9">
        <f t="shared" si="48"/>
        <v>-2.2222222222222223E-2</v>
      </c>
      <c r="O124" s="9">
        <f t="shared" si="49"/>
        <v>-2.7777777777777776E-2</v>
      </c>
      <c r="P124" s="10">
        <f>(($E124-$D124)*0.9)+$D124</f>
        <v>0</v>
      </c>
      <c r="Q124" s="10">
        <f>(($E124-$D124)*0.85)+$D124</f>
        <v>0</v>
      </c>
      <c r="R124" s="10">
        <f>(($E124-$D124)*0.8)+$D124</f>
        <v>0</v>
      </c>
      <c r="S124" s="10">
        <f>(($E124-$D124)*0.7)+$D124</f>
        <v>0</v>
      </c>
      <c r="T124" s="1" t="s">
        <v>42</v>
      </c>
    </row>
    <row r="125" spans="1:20">
      <c r="A125" s="4"/>
      <c r="B125" s="4"/>
      <c r="C125" s="3"/>
      <c r="D125" s="11"/>
      <c r="E125" s="11"/>
      <c r="F125" s="9" t="e">
        <f t="shared" si="36"/>
        <v>#DIV/0!</v>
      </c>
      <c r="G125" s="9" t="e">
        <f t="shared" si="41"/>
        <v>#DIV/0!</v>
      </c>
      <c r="H125" s="9" t="e">
        <f t="shared" si="42"/>
        <v>#DIV/0!</v>
      </c>
      <c r="I125" s="9">
        <f t="shared" si="43"/>
        <v>-2.5000000000000001E-2</v>
      </c>
      <c r="J125" s="9">
        <f t="shared" si="44"/>
        <v>-2.775E-2</v>
      </c>
      <c r="K125" s="9">
        <f t="shared" si="45"/>
        <v>-3.3333333333333333E-2</v>
      </c>
      <c r="L125" s="9">
        <f t="shared" si="46"/>
        <v>-2.0833333333333332E-2</v>
      </c>
      <c r="M125" s="9">
        <f t="shared" si="47"/>
        <v>-2.775E-2</v>
      </c>
      <c r="N125" s="9">
        <f t="shared" si="48"/>
        <v>-2.2222222222222223E-2</v>
      </c>
      <c r="O125" s="9">
        <f t="shared" si="49"/>
        <v>-2.7777777777777776E-2</v>
      </c>
      <c r="P125" s="10">
        <f>(($E125-$D125)*0.9)+$D125</f>
        <v>0</v>
      </c>
      <c r="Q125" s="10">
        <f>(($E125-$D125)*0.85)+$D125</f>
        <v>0</v>
      </c>
      <c r="R125" s="10">
        <f>(($E125-$D125)*0.8)+$D125</f>
        <v>0</v>
      </c>
      <c r="S125" s="10">
        <f>(($E125-$D125)*0.7)+$D125</f>
        <v>0</v>
      </c>
      <c r="T125" s="1">
        <v>0.2</v>
      </c>
    </row>
    <row r="126" spans="1:20">
      <c r="A126" s="11"/>
      <c r="B126" s="11"/>
      <c r="C126" s="11"/>
      <c r="D126" s="4"/>
      <c r="E126" s="4"/>
      <c r="F126" s="9" t="e">
        <f t="shared" si="36"/>
        <v>#DIV/0!</v>
      </c>
      <c r="G126" s="9" t="e">
        <f t="shared" si="41"/>
        <v>#DIV/0!</v>
      </c>
      <c r="H126" s="9" t="e">
        <f t="shared" si="42"/>
        <v>#DIV/0!</v>
      </c>
      <c r="I126" s="9">
        <f t="shared" si="43"/>
        <v>-2.5000000000000001E-2</v>
      </c>
      <c r="J126" s="9">
        <f t="shared" si="44"/>
        <v>-2.775E-2</v>
      </c>
      <c r="K126" s="9">
        <f t="shared" si="45"/>
        <v>-3.3333333333333333E-2</v>
      </c>
      <c r="L126" s="9">
        <f t="shared" si="46"/>
        <v>-2.0833333333333332E-2</v>
      </c>
      <c r="M126" s="9">
        <f t="shared" si="47"/>
        <v>-2.775E-2</v>
      </c>
      <c r="N126" s="9">
        <f t="shared" si="48"/>
        <v>-2.2222222222222223E-2</v>
      </c>
      <c r="O126" s="9">
        <f t="shared" si="49"/>
        <v>-2.7777777777777776E-2</v>
      </c>
      <c r="P126" s="10"/>
      <c r="Q126" s="10"/>
      <c r="R126" s="10"/>
      <c r="S126" s="10"/>
      <c r="T126" s="1"/>
    </row>
    <row r="127" spans="1:20">
      <c r="D127" s="11"/>
      <c r="E127" s="11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0">
        <f>(($E127-$D127)*0.9)+$D127</f>
        <v>0</v>
      </c>
      <c r="Q127" s="10">
        <f>(($E127-$D127)*0.85)+$D127</f>
        <v>0</v>
      </c>
      <c r="R127" s="10">
        <f>(($E127-$D127)*0.8)+$D127</f>
        <v>0</v>
      </c>
      <c r="S127" s="10">
        <f>(($E127-$D127)*0.7)+$D127</f>
        <v>0</v>
      </c>
    </row>
  </sheetData>
  <sortState ref="A4:E44">
    <sortCondition ref="A4:A44"/>
  </sortState>
  <pageMargins left="0.70866141732283472" right="0.70866141732283472" top="0.74803149606299213" bottom="0.74803149606299213" header="0.31496062992125984" footer="0.31496062992125984"/>
  <pageSetup paperSize="9" scale="57" fitToHeight="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thibault</dc:creator>
  <cp:lastModifiedBy>New</cp:lastModifiedBy>
  <cp:lastPrinted>2017-11-01T17:40:22Z</cp:lastPrinted>
  <dcterms:created xsi:type="dcterms:W3CDTF">2017-10-29T11:01:40Z</dcterms:created>
  <dcterms:modified xsi:type="dcterms:W3CDTF">2018-11-14T08:30:24Z</dcterms:modified>
</cp:coreProperties>
</file>